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https://uscedu-my.sharepoint.com/personal/laferrel_usc_edu/Documents/"/>
    </mc:Choice>
  </mc:AlternateContent>
  <xr:revisionPtr revIDLastSave="815" documentId="11_9B2C419460CA2EFC6C71F01C1F80264364D1367A" xr6:coauthVersionLast="45" xr6:coauthVersionMax="45" xr10:uidLastSave="{877EECB2-B7B0-B74B-B179-88E3EB378D94}"/>
  <bookViews>
    <workbookView xWindow="1220" yWindow="460" windowWidth="34620" windowHeight="21940" xr2:uid="{00000000-000D-0000-FFFF-FFFF00000000}"/>
  </bookViews>
  <sheets>
    <sheet name="2 students, 1 account" sheetId="1" r:id="rId1"/>
    <sheet name="1 student, multiple accounts" sheetId="2" r:id="rId2"/>
  </sheets>
  <definedNames>
    <definedName name="_xlnm._FilterDatabase" localSheetId="1" hidden="1">'1 student, multiple accounts'!$A$1:$AC$1</definedName>
    <definedName name="_xlnm._FilterDatabase" localSheetId="0" hidden="1">'2 students, 1 account'!$A$1:$AD$1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2" l="1"/>
  <c r="T16" i="1" l="1"/>
  <c r="X16" i="1" s="1"/>
  <c r="Y16" i="1" s="1"/>
  <c r="T15" i="1"/>
  <c r="X15" i="1" s="1"/>
  <c r="Y15" i="1" s="1"/>
  <c r="T14" i="1"/>
  <c r="X14" i="1" s="1"/>
  <c r="Y14" i="1" s="1"/>
  <c r="T13" i="1"/>
  <c r="X13" i="1" s="1"/>
  <c r="Y13" i="1" s="1"/>
  <c r="T12" i="1"/>
  <c r="X12" i="1" s="1"/>
  <c r="Y12" i="1" s="1"/>
  <c r="R24" i="1"/>
  <c r="T7" i="1"/>
  <c r="AA7" i="1" s="1"/>
  <c r="AB7" i="1" s="1"/>
  <c r="AA14" i="1" l="1"/>
  <c r="AB14" i="1" s="1"/>
  <c r="AA13" i="1"/>
  <c r="AB13" i="1" s="1"/>
  <c r="AA15" i="1"/>
  <c r="AB15" i="1" s="1"/>
  <c r="AA16" i="1"/>
  <c r="AB16" i="1" s="1"/>
  <c r="AA12" i="1"/>
  <c r="AB12" i="1" s="1"/>
  <c r="X7" i="1"/>
  <c r="Y7" i="1" s="1"/>
  <c r="T24" i="2"/>
  <c r="AA24" i="2" s="1"/>
  <c r="AB24" i="2" s="1"/>
  <c r="T23" i="2"/>
  <c r="AA23" i="2" s="1"/>
  <c r="AB23" i="2" s="1"/>
  <c r="T22" i="2"/>
  <c r="AA22" i="2" s="1"/>
  <c r="AB22" i="2" s="1"/>
  <c r="T21" i="2"/>
  <c r="AA21" i="2" s="1"/>
  <c r="AB21" i="2" s="1"/>
  <c r="T20" i="2"/>
  <c r="AA20" i="2" s="1"/>
  <c r="AB20" i="2" s="1"/>
  <c r="T19" i="2"/>
  <c r="X19" i="2" s="1"/>
  <c r="Y19" i="2" s="1"/>
  <c r="T18" i="2"/>
  <c r="X18" i="2" s="1"/>
  <c r="Y18" i="2" s="1"/>
  <c r="T16" i="2"/>
  <c r="T11" i="2"/>
  <c r="AA11" i="2" s="1"/>
  <c r="AB11" i="2" s="1"/>
  <c r="T10" i="2"/>
  <c r="AA10" i="2" s="1"/>
  <c r="AB10" i="2" s="1"/>
  <c r="T9" i="2"/>
  <c r="AA9" i="2" s="1"/>
  <c r="AB9" i="2" s="1"/>
  <c r="T8" i="2"/>
  <c r="AA8" i="2" s="1"/>
  <c r="AB8" i="2" s="1"/>
  <c r="T7" i="2"/>
  <c r="X7" i="2" s="1"/>
  <c r="Y7" i="2" s="1"/>
  <c r="T6" i="2"/>
  <c r="AA6" i="2" s="1"/>
  <c r="AB6" i="2" s="1"/>
  <c r="T5" i="2"/>
  <c r="X5" i="2" s="1"/>
  <c r="Y5" i="2" s="1"/>
  <c r="T4" i="2"/>
  <c r="X4" i="2" s="1"/>
  <c r="Y4" i="2" s="1"/>
  <c r="T3" i="2"/>
  <c r="AA3" i="2" s="1"/>
  <c r="AB3" i="2" s="1"/>
  <c r="T2" i="2"/>
  <c r="AA2" i="2" s="1"/>
  <c r="X16" i="2" l="1"/>
  <c r="Y16" i="2" s="1"/>
  <c r="AA16" i="2"/>
  <c r="X6" i="2"/>
  <c r="Y6" i="2" s="1"/>
  <c r="AA19" i="2"/>
  <c r="AB19" i="2" s="1"/>
  <c r="X9" i="2"/>
  <c r="Y9" i="2" s="1"/>
  <c r="X21" i="2"/>
  <c r="Y21" i="2" s="1"/>
  <c r="X22" i="2"/>
  <c r="Y22" i="2" s="1"/>
  <c r="AA18" i="2"/>
  <c r="AB18" i="2" s="1"/>
  <c r="AB2" i="2"/>
  <c r="X2" i="2"/>
  <c r="AA4" i="2"/>
  <c r="AB4" i="2" s="1"/>
  <c r="X8" i="2"/>
  <c r="Y8" i="2" s="1"/>
  <c r="AA5" i="2"/>
  <c r="AB5" i="2" s="1"/>
  <c r="X10" i="2"/>
  <c r="Y10" i="2" s="1"/>
  <c r="X20" i="2"/>
  <c r="Y20" i="2" s="1"/>
  <c r="AB16" i="2"/>
  <c r="X3" i="2"/>
  <c r="Y3" i="2" s="1"/>
  <c r="X11" i="2"/>
  <c r="Y11" i="2" s="1"/>
  <c r="X23" i="2"/>
  <c r="Y23" i="2" s="1"/>
  <c r="AA7" i="2"/>
  <c r="AB7" i="2" s="1"/>
  <c r="X24" i="2"/>
  <c r="Y24" i="2" s="1"/>
  <c r="Y2" i="2" l="1"/>
  <c r="Y28" i="2" s="1"/>
  <c r="X28" i="2"/>
  <c r="AA28" i="2"/>
  <c r="AB28" i="2"/>
  <c r="T21" i="1" l="1"/>
  <c r="X21" i="1" s="1"/>
  <c r="Y21" i="1" s="1"/>
  <c r="T20" i="1"/>
  <c r="AA20" i="1" s="1"/>
  <c r="AB20" i="1" s="1"/>
  <c r="T19" i="1"/>
  <c r="AA19" i="1" s="1"/>
  <c r="AB19" i="1" s="1"/>
  <c r="T18" i="1"/>
  <c r="X18" i="1" s="1"/>
  <c r="Y18" i="1" s="1"/>
  <c r="T17" i="1"/>
  <c r="X17" i="1" s="1"/>
  <c r="T11" i="1"/>
  <c r="AA11" i="1" s="1"/>
  <c r="AB11" i="1" s="1"/>
  <c r="T10" i="1"/>
  <c r="AA10" i="1" s="1"/>
  <c r="AB10" i="1" s="1"/>
  <c r="T9" i="1"/>
  <c r="X9" i="1" s="1"/>
  <c r="Y9" i="1" s="1"/>
  <c r="T8" i="1"/>
  <c r="X8" i="1" s="1"/>
  <c r="Y8" i="1" s="1"/>
  <c r="T6" i="1"/>
  <c r="AA6" i="1" s="1"/>
  <c r="AB6" i="1" s="1"/>
  <c r="T5" i="1"/>
  <c r="AA5" i="1" s="1"/>
  <c r="AB5" i="1" s="1"/>
  <c r="T4" i="1"/>
  <c r="X4" i="1" s="1"/>
  <c r="Y4" i="1" s="1"/>
  <c r="T3" i="1"/>
  <c r="X3" i="1" s="1"/>
  <c r="Y3" i="1" s="1"/>
  <c r="T2" i="1"/>
  <c r="Y17" i="1" l="1"/>
  <c r="T24" i="1"/>
  <c r="AA2" i="1"/>
  <c r="AB2" i="1" s="1"/>
  <c r="X2" i="1"/>
  <c r="X6" i="1"/>
  <c r="Y6" i="1" s="1"/>
  <c r="AA8" i="1"/>
  <c r="AB8" i="1" s="1"/>
  <c r="AA3" i="1"/>
  <c r="AB3" i="1" s="1"/>
  <c r="X11" i="1"/>
  <c r="Y11" i="1" s="1"/>
  <c r="AA17" i="1"/>
  <c r="AB17" i="1" s="1"/>
  <c r="X20" i="1"/>
  <c r="Y20" i="1" s="1"/>
  <c r="AA21" i="1"/>
  <c r="AB21" i="1" s="1"/>
  <c r="X5" i="1"/>
  <c r="Y5" i="1" s="1"/>
  <c r="X10" i="1"/>
  <c r="Y10" i="1" s="1"/>
  <c r="X19" i="1"/>
  <c r="Y19" i="1" s="1"/>
  <c r="AA4" i="1"/>
  <c r="AB4" i="1" s="1"/>
  <c r="AA9" i="1"/>
  <c r="AB9" i="1" s="1"/>
  <c r="AA18" i="1"/>
  <c r="AB18" i="1" s="1"/>
  <c r="X24" i="1" l="1"/>
  <c r="AA24" i="1"/>
  <c r="Y2" i="1"/>
  <c r="Y24" i="1"/>
  <c r="AB24" i="1"/>
</calcChain>
</file>

<file path=xl/sharedStrings.xml><?xml version="1.0" encoding="utf-8"?>
<sst xmlns="http://schemas.openxmlformats.org/spreadsheetml/2006/main" count="543" uniqueCount="95">
  <si>
    <t>Account Number</t>
  </si>
  <si>
    <t>Account Name</t>
  </si>
  <si>
    <t>Object Code</t>
  </si>
  <si>
    <t>Object Name</t>
  </si>
  <si>
    <t>Employee ID</t>
  </si>
  <si>
    <t>Employee Name</t>
  </si>
  <si>
    <t>USC ID</t>
  </si>
  <si>
    <t>Job Code</t>
  </si>
  <si>
    <t>Job Title</t>
  </si>
  <si>
    <t>Position ID</t>
  </si>
  <si>
    <t>Employee Type</t>
  </si>
  <si>
    <t>Pay Group</t>
  </si>
  <si>
    <t>Pay Period</t>
  </si>
  <si>
    <t>Pay Cycle</t>
  </si>
  <si>
    <t>LL Transaction Post Date</t>
  </si>
  <si>
    <t>Payment Date</t>
  </si>
  <si>
    <t>Employee Region Name</t>
  </si>
  <si>
    <t>ALL RESEARCH ASSISTANTS SALARIES</t>
  </si>
  <si>
    <t>Research Assistant</t>
  </si>
  <si>
    <t>P01484364</t>
  </si>
  <si>
    <t>Student</t>
  </si>
  <si>
    <t>MONT</t>
  </si>
  <si>
    <t>01/01/2019 - 01/31/2019</t>
  </si>
  <si>
    <t>MO01</t>
  </si>
  <si>
    <t>02/01/2019 - 02/28/2019</t>
  </si>
  <si>
    <t>MO02</t>
  </si>
  <si>
    <t>03/01/2019 - 03/31/2019</t>
  </si>
  <si>
    <t>MO03</t>
  </si>
  <si>
    <t>04/01/2019 - 04/30/2019</t>
  </si>
  <si>
    <t>MO04</t>
  </si>
  <si>
    <t>05/01/2019 - 05/31/2019</t>
  </si>
  <si>
    <t>MO05</t>
  </si>
  <si>
    <t>09/01/2018 - 09/30/2018</t>
  </si>
  <si>
    <t>MO09</t>
  </si>
  <si>
    <t>10/01/2018 - 10/31/2018</t>
  </si>
  <si>
    <t>MO10</t>
  </si>
  <si>
    <t>11/01/2018 - 11/30/2018</t>
  </si>
  <si>
    <t>MO11</t>
  </si>
  <si>
    <t>12/01/2018 - 12/31/2018</t>
  </si>
  <si>
    <t>MO12</t>
  </si>
  <si>
    <t>P01468052</t>
  </si>
  <si>
    <t>08/01/2018 - 08/31/2018</t>
  </si>
  <si>
    <t>MO08</t>
  </si>
  <si>
    <t>Notes/Key:</t>
  </si>
  <si>
    <t>Percent (%) of the (S), which was paid during (M)</t>
  </si>
  <si>
    <t>Tuition Expense (Fall)</t>
  </si>
  <si>
    <t>Tuition Expense (Spring)</t>
  </si>
  <si>
    <t>Tuition Expense (Summer)</t>
  </si>
  <si>
    <t>25% of (X) to be charged to (A) based on (R)
(FALL or SPRING)</t>
  </si>
  <si>
    <t>25% of (Z) to be charged to (A) based on (R)
(SUMMER)</t>
  </si>
  <si>
    <t>Amount Paid during (M)</t>
  </si>
  <si>
    <t>Total Paid for Fall/Spring Semester</t>
  </si>
  <si>
    <t>Portion of Tuition Expense Applicable to (R)
(FALL or SPRING)</t>
  </si>
  <si>
    <t>Portion of Tuition Expense Applicable to (R)
(SUMMER)</t>
  </si>
  <si>
    <t xml:space="preserve">Hidden Columns </t>
  </si>
  <si>
    <t>Additional information provided by labor ledger</t>
  </si>
  <si>
    <t>=</t>
  </si>
  <si>
    <t>*Tuition Expense is based on award in SIS and total amount charged based on units registered for, and is validated by the office of financial aid</t>
  </si>
  <si>
    <t>*All labor ledger information includes all columns A - R</t>
  </si>
  <si>
    <t>*Tuition Expense may be based on non-Viterbi units, which can vary in cost</t>
  </si>
  <si>
    <t xml:space="preserve">Object Code (AB) </t>
  </si>
  <si>
    <t>Object Code (Y)</t>
  </si>
  <si>
    <t>for summer, final amount to be charged to account (listed in column A), based on the pay period (dates listed in column M), and object code to be charged under</t>
  </si>
  <si>
    <t>5345XX1234</t>
  </si>
  <si>
    <t>Analysis: Does Teamwork Really Make the Dream Work?</t>
  </si>
  <si>
    <t>Trojan, Tommy</t>
  </si>
  <si>
    <t>On, Fight</t>
  </si>
  <si>
    <t>Engineering</t>
  </si>
  <si>
    <t>RA SALARIES-SUMMER</t>
  </si>
  <si>
    <t>P01425810</t>
  </si>
  <si>
    <t>06/01/2019 - 06/30/2019</t>
  </si>
  <si>
    <t>MO06</t>
  </si>
  <si>
    <t>22XXXX0000</t>
  </si>
  <si>
    <t>DISCRETIONARY</t>
  </si>
  <si>
    <t>534XXX00XX</t>
  </si>
  <si>
    <t>Finding a cure to for all things cancer</t>
  </si>
  <si>
    <t>Large: Fixing All Things Broken</t>
  </si>
  <si>
    <t>534XXX00X1</t>
  </si>
  <si>
    <t>534XXX00X2</t>
  </si>
  <si>
    <t>Collaboration: How to stop kicking the can</t>
  </si>
  <si>
    <t>534XXX00X3</t>
  </si>
  <si>
    <t>534XXX00X4</t>
  </si>
  <si>
    <t>534XXX00X5</t>
  </si>
  <si>
    <t>Travel Grant: Somewhere over the rainbow</t>
  </si>
  <si>
    <t>Who's on first</t>
  </si>
  <si>
    <t>If these walls could talk</t>
  </si>
  <si>
    <t>Doo, Scooby</t>
  </si>
  <si>
    <t>NOTES</t>
  </si>
  <si>
    <t>This student had a FALL TA/RA Split</t>
  </si>
  <si>
    <t>(or otherwise with semester specific colors) are the columns relevant to calculating tuition remission</t>
  </si>
  <si>
    <t>for spring semester, final amount to be charged to account (listed in column A), based on the pay period (dates listed in column M)</t>
  </si>
  <si>
    <t>for fall semester, final amount to be charged to account (listed in column A), based on the pay period (dates listed in column M)</t>
  </si>
  <si>
    <t>*Tuition Expense does not include fees (i.e. health insurance)</t>
  </si>
  <si>
    <t>** Remember you can hide/unhide as needed</t>
  </si>
  <si>
    <t>**Remember you can filter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</si>
</sst>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_);[Red]\(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8" fontId="0" fillId="2" borderId="0" xfId="0" applyNumberFormat="1" applyFill="1"/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1" fillId="0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8" fontId="2" fillId="4" borderId="1" xfId="0" applyNumberFormat="1" applyFont="1" applyFill="1" applyBorder="1" applyAlignment="1">
      <alignment horizontal="center" vertical="center" wrapText="1"/>
    </xf>
    <xf numFmtId="6" fontId="0" fillId="4" borderId="2" xfId="0" applyNumberFormat="1" applyFill="1" applyBorder="1"/>
    <xf numFmtId="8" fontId="0" fillId="4" borderId="2" xfId="0" applyNumberFormat="1" applyFill="1" applyBorder="1"/>
    <xf numFmtId="8" fontId="0" fillId="4" borderId="3" xfId="0" applyNumberFormat="1" applyFill="1" applyBorder="1"/>
    <xf numFmtId="0" fontId="0" fillId="3" borderId="0" xfId="0" applyFill="1"/>
    <xf numFmtId="9" fontId="2" fillId="4" borderId="1" xfId="0" applyNumberFormat="1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wrapText="1"/>
    </xf>
    <xf numFmtId="0" fontId="1" fillId="0" borderId="0" xfId="0" applyFont="1"/>
    <xf numFmtId="0" fontId="0" fillId="2" borderId="0" xfId="0" applyFill="1"/>
    <xf numFmtId="1" fontId="0" fillId="3" borderId="0" xfId="0" applyNumberFormat="1" applyFill="1"/>
    <xf numFmtId="1" fontId="0" fillId="0" borderId="0" xfId="0" applyNumberFormat="1"/>
    <xf numFmtId="164" fontId="0" fillId="3" borderId="0" xfId="0" applyNumberFormat="1" applyFill="1"/>
    <xf numFmtId="164" fontId="0" fillId="0" borderId="0" xfId="0" applyNumberFormat="1"/>
    <xf numFmtId="165" fontId="0" fillId="0" borderId="0" xfId="0" applyNumberFormat="1"/>
    <xf numFmtId="8" fontId="2" fillId="2" borderId="5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8" fontId="0" fillId="0" borderId="0" xfId="0" applyNumberFormat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9" fontId="0" fillId="0" borderId="0" xfId="0" applyNumberFormat="1"/>
    <xf numFmtId="0" fontId="0" fillId="4" borderId="9" xfId="0" applyFill="1" applyBorder="1"/>
    <xf numFmtId="8" fontId="0" fillId="3" borderId="0" xfId="0" applyNumberFormat="1" applyFill="1"/>
    <xf numFmtId="8" fontId="0" fillId="2" borderId="11" xfId="0" applyNumberFormat="1" applyFill="1" applyBorder="1"/>
    <xf numFmtId="0" fontId="0" fillId="2" borderId="7" xfId="0" applyFill="1" applyBorder="1"/>
    <xf numFmtId="8" fontId="0" fillId="2" borderId="9" xfId="0" applyNumberFormat="1" applyFill="1" applyBorder="1"/>
    <xf numFmtId="0" fontId="0" fillId="2" borderId="8" xfId="0" applyFill="1" applyBorder="1"/>
    <xf numFmtId="0" fontId="3" fillId="0" borderId="0" xfId="0" applyFont="1"/>
    <xf numFmtId="0" fontId="3" fillId="5" borderId="2" xfId="0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/>
    <xf numFmtId="164" fontId="0" fillId="2" borderId="3" xfId="0" applyNumberFormat="1" applyFill="1" applyBorder="1"/>
    <xf numFmtId="8" fontId="2" fillId="2" borderId="1" xfId="0" applyNumberFormat="1" applyFont="1" applyFill="1" applyBorder="1" applyAlignment="1">
      <alignment horizontal="center" vertical="center" wrapText="1"/>
    </xf>
    <xf numFmtId="8" fontId="0" fillId="2" borderId="2" xfId="0" applyNumberFormat="1" applyFill="1" applyBorder="1"/>
    <xf numFmtId="8" fontId="0" fillId="2" borderId="3" xfId="0" applyNumberFormat="1" applyFill="1" applyBorder="1"/>
    <xf numFmtId="8" fontId="2" fillId="6" borderId="1" xfId="0" applyNumberFormat="1" applyFont="1" applyFill="1" applyBorder="1" applyAlignment="1">
      <alignment horizontal="center" vertical="center" wrapText="1"/>
    </xf>
    <xf numFmtId="8" fontId="0" fillId="6" borderId="2" xfId="0" applyNumberFormat="1" applyFill="1" applyBorder="1"/>
    <xf numFmtId="8" fontId="0" fillId="6" borderId="3" xfId="0" applyNumberFormat="1" applyFill="1" applyBorder="1"/>
    <xf numFmtId="0" fontId="0" fillId="6" borderId="2" xfId="0" applyFill="1" applyBorder="1"/>
    <xf numFmtId="0" fontId="0" fillId="6" borderId="3" xfId="0" applyFill="1" applyBorder="1"/>
    <xf numFmtId="9" fontId="0" fillId="6" borderId="2" xfId="0" applyNumberFormat="1" applyFill="1" applyBorder="1"/>
    <xf numFmtId="9" fontId="0" fillId="6" borderId="3" xfId="0" applyNumberFormat="1" applyFill="1" applyBorder="1"/>
    <xf numFmtId="164" fontId="0" fillId="6" borderId="0" xfId="0" applyNumberFormat="1" applyFill="1"/>
    <xf numFmtId="1" fontId="0" fillId="6" borderId="0" xfId="0" applyNumberFormat="1" applyFill="1"/>
    <xf numFmtId="1" fontId="3" fillId="7" borderId="0" xfId="0" applyNumberFormat="1" applyFont="1" applyFill="1"/>
    <xf numFmtId="164" fontId="0" fillId="0" borderId="0" xfId="0" applyNumberFormat="1" applyFill="1"/>
    <xf numFmtId="1" fontId="0" fillId="0" borderId="0" xfId="0" applyNumberFormat="1" applyFill="1"/>
    <xf numFmtId="164" fontId="1" fillId="0" borderId="0" xfId="0" applyNumberFormat="1" applyFont="1" applyFill="1"/>
    <xf numFmtId="1" fontId="1" fillId="0" borderId="0" xfId="0" applyNumberFormat="1" applyFont="1" applyFill="1"/>
    <xf numFmtId="8" fontId="0" fillId="0" borderId="0" xfId="0" applyNumberFormat="1" applyFill="1"/>
    <xf numFmtId="165" fontId="0" fillId="0" borderId="0" xfId="0" applyNumberFormat="1" applyFill="1"/>
    <xf numFmtId="8" fontId="1" fillId="0" borderId="0" xfId="0" applyNumberFormat="1" applyFont="1" applyFill="1"/>
    <xf numFmtId="165" fontId="1" fillId="0" borderId="0" xfId="0" applyNumberFormat="1" applyFont="1" applyFill="1"/>
    <xf numFmtId="164" fontId="2" fillId="8" borderId="4" xfId="0" applyNumberFormat="1" applyFont="1" applyFill="1" applyBorder="1" applyAlignment="1">
      <alignment horizontal="left" vertical="center" wrapText="1"/>
    </xf>
    <xf numFmtId="1" fontId="2" fillId="8" borderId="4" xfId="0" applyNumberFormat="1" applyFont="1" applyFill="1" applyBorder="1" applyAlignment="1">
      <alignment horizontal="right" vertical="center" wrapText="1"/>
    </xf>
    <xf numFmtId="0" fontId="1" fillId="8" borderId="0" xfId="0" applyFont="1" applyFill="1" applyBorder="1" applyAlignment="1">
      <alignment wrapText="1"/>
    </xf>
    <xf numFmtId="0" fontId="0" fillId="6" borderId="0" xfId="0" applyFill="1"/>
    <xf numFmtId="6" fontId="0" fillId="8" borderId="2" xfId="0" applyNumberFormat="1" applyFill="1" applyBorder="1"/>
    <xf numFmtId="8" fontId="0" fillId="8" borderId="2" xfId="0" applyNumberFormat="1" applyFill="1" applyBorder="1"/>
    <xf numFmtId="0" fontId="0" fillId="3" borderId="2" xfId="0" applyFill="1" applyBorder="1"/>
    <xf numFmtId="8" fontId="2" fillId="3" borderId="1" xfId="0" applyNumberFormat="1" applyFont="1" applyFill="1" applyBorder="1" applyAlignment="1">
      <alignment horizontal="center" vertical="center" wrapText="1"/>
    </xf>
    <xf numFmtId="6" fontId="0" fillId="3" borderId="2" xfId="0" applyNumberFormat="1" applyFill="1" applyBorder="1"/>
    <xf numFmtId="8" fontId="0" fillId="3" borderId="2" xfId="0" applyNumberFormat="1" applyFill="1" applyBorder="1"/>
    <xf numFmtId="1" fontId="3" fillId="9" borderId="0" xfId="0" applyNumberFormat="1" applyFont="1" applyFill="1"/>
    <xf numFmtId="9" fontId="0" fillId="3" borderId="2" xfId="0" applyNumberFormat="1" applyFill="1" applyBorder="1"/>
    <xf numFmtId="8" fontId="0" fillId="6" borderId="0" xfId="0" applyNumberFormat="1" applyFill="1"/>
    <xf numFmtId="0" fontId="0" fillId="0" borderId="0" xfId="0" applyFill="1" applyBorder="1"/>
    <xf numFmtId="0" fontId="0" fillId="0" borderId="0" xfId="0" applyFill="1"/>
    <xf numFmtId="8" fontId="0" fillId="2" borderId="10" xfId="0" applyNumberFormat="1" applyFill="1" applyBorder="1"/>
    <xf numFmtId="0" fontId="0" fillId="8" borderId="0" xfId="0" applyFill="1"/>
    <xf numFmtId="0" fontId="0" fillId="8" borderId="9" xfId="0" applyFill="1" applyBorder="1"/>
    <xf numFmtId="0" fontId="0" fillId="8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O43"/>
  <sheetViews>
    <sheetView tabSelected="1" zoomScale="138" zoomScaleNormal="138" workbookViewId="0"/>
  </sheetViews>
  <sheetFormatPr baseColWidth="10" defaultColWidth="8.83203125" defaultRowHeight="15" x14ac:dyDescent="0.2"/>
  <cols>
    <col min="1" max="1" width="15" bestFit="1" customWidth="1"/>
    <col min="2" max="2" width="32.5" hidden="1" customWidth="1"/>
    <col min="3" max="3" width="11.1640625" bestFit="1" customWidth="1"/>
    <col min="4" max="4" width="31.5" hidden="1" customWidth="1"/>
    <col min="5" max="5" width="11.33203125" bestFit="1" customWidth="1"/>
    <col min="6" max="6" width="18.33203125" bestFit="1" customWidth="1"/>
    <col min="7" max="7" width="12.1640625" bestFit="1" customWidth="1"/>
    <col min="8" max="8" width="8.33203125" hidden="1" customWidth="1"/>
    <col min="9" max="9" width="16.33203125" hidden="1" customWidth="1"/>
    <col min="10" max="10" width="9.83203125" hidden="1" customWidth="1"/>
    <col min="11" max="11" width="13.5" hidden="1" customWidth="1"/>
    <col min="12" max="12" width="9.5" hidden="1" customWidth="1"/>
    <col min="13" max="13" width="21.83203125" bestFit="1" customWidth="1"/>
    <col min="14" max="14" width="8.5" hidden="1" customWidth="1"/>
    <col min="15" max="15" width="21.6640625" hidden="1" customWidth="1"/>
    <col min="16" max="16" width="12.6640625" hidden="1" customWidth="1"/>
    <col min="17" max="17" width="20.6640625" hidden="1" customWidth="1"/>
    <col min="18" max="18" width="11.6640625" style="2" bestFit="1" customWidth="1"/>
    <col min="19" max="19" width="12.33203125" style="2" bestFit="1" customWidth="1"/>
    <col min="20" max="20" width="15.83203125" bestFit="1" customWidth="1"/>
    <col min="21" max="22" width="14.1640625" style="2" customWidth="1"/>
    <col min="23" max="23" width="13.83203125" style="24" customWidth="1"/>
    <col min="24" max="24" width="17.1640625" style="2" customWidth="1"/>
    <col min="25" max="25" width="16" style="24" customWidth="1"/>
    <col min="26" max="26" width="16" style="22" customWidth="1"/>
    <col min="27" max="27" width="16.6640625" style="2" customWidth="1"/>
    <col min="28" max="28" width="17.83203125" style="2" customWidth="1"/>
    <col min="29" max="29" width="17.83203125" style="25" customWidth="1"/>
  </cols>
  <sheetData>
    <row r="1" spans="1:16343" s="6" customFormat="1" ht="69.5" customHeight="1" thickBot="1" x14ac:dyDescent="0.25">
      <c r="A1" s="11" t="s">
        <v>0</v>
      </c>
      <c r="B1" s="10" t="s">
        <v>1</v>
      </c>
      <c r="C1" s="11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8" t="s">
        <v>50</v>
      </c>
      <c r="S1" s="18" t="s">
        <v>51</v>
      </c>
      <c r="T1" s="17" t="s">
        <v>44</v>
      </c>
      <c r="U1" s="46" t="s">
        <v>45</v>
      </c>
      <c r="V1" s="71" t="s">
        <v>46</v>
      </c>
      <c r="W1" s="40" t="s">
        <v>47</v>
      </c>
      <c r="X1" s="12" t="s">
        <v>52</v>
      </c>
      <c r="Y1" s="64" t="s">
        <v>48</v>
      </c>
      <c r="Z1" s="65" t="s">
        <v>61</v>
      </c>
      <c r="AA1" s="43" t="s">
        <v>53</v>
      </c>
      <c r="AB1" s="26" t="s">
        <v>49</v>
      </c>
      <c r="AC1" s="27" t="s">
        <v>60</v>
      </c>
      <c r="AD1" s="66" t="s">
        <v>87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</row>
    <row r="2" spans="1:16343" x14ac:dyDescent="0.2">
      <c r="A2" s="7" t="s">
        <v>63</v>
      </c>
      <c r="B2" t="s">
        <v>64</v>
      </c>
      <c r="C2" s="7">
        <v>14600</v>
      </c>
      <c r="D2" t="s">
        <v>17</v>
      </c>
      <c r="E2" s="7">
        <v>1234567</v>
      </c>
      <c r="F2" s="7" t="s">
        <v>65</v>
      </c>
      <c r="G2" s="7">
        <v>3456789123</v>
      </c>
      <c r="H2">
        <v>32012</v>
      </c>
      <c r="I2" t="s">
        <v>18</v>
      </c>
      <c r="J2" t="s">
        <v>19</v>
      </c>
      <c r="K2" t="s">
        <v>20</v>
      </c>
      <c r="L2" t="s">
        <v>21</v>
      </c>
      <c r="M2" s="70" t="s">
        <v>22</v>
      </c>
      <c r="N2" t="s">
        <v>23</v>
      </c>
      <c r="O2" s="1">
        <v>43488</v>
      </c>
      <c r="P2" s="1">
        <v>43490</v>
      </c>
      <c r="Q2" t="s">
        <v>67</v>
      </c>
      <c r="R2" s="73">
        <v>2666.67</v>
      </c>
      <c r="S2" s="73">
        <v>12000.02</v>
      </c>
      <c r="T2" s="75">
        <f>R2/S2</f>
        <v>0.22222212962978394</v>
      </c>
      <c r="U2" s="68"/>
      <c r="V2" s="72">
        <v>4010</v>
      </c>
      <c r="W2" s="41">
        <v>7452</v>
      </c>
      <c r="X2" s="73">
        <f>V2*T2</f>
        <v>891.11073981543359</v>
      </c>
      <c r="Y2" s="23">
        <f>X2*25%</f>
        <v>222.7776849538584</v>
      </c>
      <c r="Z2" s="21">
        <v>16630</v>
      </c>
      <c r="AA2" s="44">
        <f>W2*T2</f>
        <v>1655.99931000115</v>
      </c>
      <c r="AB2" s="4">
        <f>(AA2*25%)/2</f>
        <v>206.99991375014375</v>
      </c>
      <c r="AC2" s="29">
        <v>16610</v>
      </c>
    </row>
    <row r="3" spans="1:16343" x14ac:dyDescent="0.2">
      <c r="A3" s="7" t="s">
        <v>63</v>
      </c>
      <c r="B3" t="s">
        <v>64</v>
      </c>
      <c r="C3" s="7">
        <v>14600</v>
      </c>
      <c r="D3" t="s">
        <v>17</v>
      </c>
      <c r="E3" s="7">
        <v>1234567</v>
      </c>
      <c r="F3" s="7" t="s">
        <v>65</v>
      </c>
      <c r="G3" s="7">
        <v>3456789123</v>
      </c>
      <c r="H3">
        <v>32012</v>
      </c>
      <c r="I3" t="s">
        <v>18</v>
      </c>
      <c r="J3" t="s">
        <v>19</v>
      </c>
      <c r="K3" t="s">
        <v>20</v>
      </c>
      <c r="L3" t="s">
        <v>21</v>
      </c>
      <c r="M3" s="70" t="s">
        <v>24</v>
      </c>
      <c r="N3" t="s">
        <v>25</v>
      </c>
      <c r="O3" s="1">
        <v>43520</v>
      </c>
      <c r="P3" s="1">
        <v>43522</v>
      </c>
      <c r="Q3" t="s">
        <v>67</v>
      </c>
      <c r="R3" s="73">
        <v>2666.67</v>
      </c>
      <c r="S3" s="73">
        <v>12000.02</v>
      </c>
      <c r="T3" s="75">
        <f t="shared" ref="T3:T21" si="0">R3/S3</f>
        <v>0.22222212962978394</v>
      </c>
      <c r="U3" s="68"/>
      <c r="V3" s="72">
        <v>4010</v>
      </c>
      <c r="W3" s="41">
        <v>7452</v>
      </c>
      <c r="X3" s="73">
        <f>V3*T3</f>
        <v>891.11073981543359</v>
      </c>
      <c r="Y3" s="23">
        <f>X3*25%</f>
        <v>222.7776849538584</v>
      </c>
      <c r="Z3" s="21">
        <v>16630</v>
      </c>
      <c r="AA3" s="44">
        <f t="shared" ref="AA3:AA21" si="1">W3*T3</f>
        <v>1655.99931000115</v>
      </c>
      <c r="AB3" s="4">
        <f t="shared" ref="AB3:AB13" si="2">(AA3*25%)/2</f>
        <v>206.99991375014375</v>
      </c>
      <c r="AC3" s="30">
        <v>16610</v>
      </c>
    </row>
    <row r="4" spans="1:16343" x14ac:dyDescent="0.2">
      <c r="A4" s="7" t="s">
        <v>63</v>
      </c>
      <c r="B4" t="s">
        <v>64</v>
      </c>
      <c r="C4" s="7">
        <v>14600</v>
      </c>
      <c r="D4" t="s">
        <v>17</v>
      </c>
      <c r="E4" s="7">
        <v>1234567</v>
      </c>
      <c r="F4" s="7" t="s">
        <v>65</v>
      </c>
      <c r="G4" s="7">
        <v>3456789123</v>
      </c>
      <c r="H4">
        <v>32012</v>
      </c>
      <c r="I4" t="s">
        <v>18</v>
      </c>
      <c r="J4" t="s">
        <v>19</v>
      </c>
      <c r="K4" t="s">
        <v>20</v>
      </c>
      <c r="L4" t="s">
        <v>21</v>
      </c>
      <c r="M4" s="70" t="s">
        <v>26</v>
      </c>
      <c r="N4" t="s">
        <v>27</v>
      </c>
      <c r="O4" s="1">
        <v>43548</v>
      </c>
      <c r="P4" s="1">
        <v>43550</v>
      </c>
      <c r="Q4" t="s">
        <v>67</v>
      </c>
      <c r="R4" s="73">
        <v>2666.67</v>
      </c>
      <c r="S4" s="73">
        <v>12000.02</v>
      </c>
      <c r="T4" s="75">
        <f t="shared" si="0"/>
        <v>0.22222212962978394</v>
      </c>
      <c r="U4" s="68"/>
      <c r="V4" s="72">
        <v>4010</v>
      </c>
      <c r="W4" s="41">
        <v>7452</v>
      </c>
      <c r="X4" s="73">
        <f>V4*T4</f>
        <v>891.11073981543359</v>
      </c>
      <c r="Y4" s="23">
        <f>X4*25%</f>
        <v>222.7776849538584</v>
      </c>
      <c r="Z4" s="21">
        <v>16630</v>
      </c>
      <c r="AA4" s="44">
        <f t="shared" si="1"/>
        <v>1655.99931000115</v>
      </c>
      <c r="AB4" s="4">
        <f t="shared" si="2"/>
        <v>206.99991375014375</v>
      </c>
      <c r="AC4" s="30">
        <v>16610</v>
      </c>
    </row>
    <row r="5" spans="1:16343" x14ac:dyDescent="0.2">
      <c r="A5" s="7" t="s">
        <v>63</v>
      </c>
      <c r="B5" t="s">
        <v>64</v>
      </c>
      <c r="C5" s="7">
        <v>14600</v>
      </c>
      <c r="D5" t="s">
        <v>17</v>
      </c>
      <c r="E5" s="7">
        <v>1234567</v>
      </c>
      <c r="F5" s="7" t="s">
        <v>65</v>
      </c>
      <c r="G5" s="7">
        <v>3456789123</v>
      </c>
      <c r="H5">
        <v>32012</v>
      </c>
      <c r="I5" t="s">
        <v>18</v>
      </c>
      <c r="J5" t="s">
        <v>19</v>
      </c>
      <c r="K5" t="s">
        <v>20</v>
      </c>
      <c r="L5" t="s">
        <v>21</v>
      </c>
      <c r="M5" s="70" t="s">
        <v>28</v>
      </c>
      <c r="N5" t="s">
        <v>29</v>
      </c>
      <c r="O5" s="1">
        <v>43578</v>
      </c>
      <c r="P5" s="1">
        <v>43581</v>
      </c>
      <c r="Q5" t="s">
        <v>67</v>
      </c>
      <c r="R5" s="73">
        <v>2666.67</v>
      </c>
      <c r="S5" s="73">
        <v>12000.02</v>
      </c>
      <c r="T5" s="75">
        <f t="shared" si="0"/>
        <v>0.22222212962978394</v>
      </c>
      <c r="U5" s="68"/>
      <c r="V5" s="72">
        <v>4010</v>
      </c>
      <c r="W5" s="41">
        <v>7452</v>
      </c>
      <c r="X5" s="73">
        <f>V5*T5</f>
        <v>891.11073981543359</v>
      </c>
      <c r="Y5" s="23">
        <f>X5*25%</f>
        <v>222.7776849538584</v>
      </c>
      <c r="Z5" s="21">
        <v>16630</v>
      </c>
      <c r="AA5" s="44">
        <f t="shared" si="1"/>
        <v>1655.99931000115</v>
      </c>
      <c r="AB5" s="4">
        <f t="shared" si="2"/>
        <v>206.99991375014375</v>
      </c>
      <c r="AC5" s="30">
        <v>16610</v>
      </c>
    </row>
    <row r="6" spans="1:16343" x14ac:dyDescent="0.2">
      <c r="A6" s="7" t="s">
        <v>63</v>
      </c>
      <c r="B6" t="s">
        <v>64</v>
      </c>
      <c r="C6" s="7">
        <v>14600</v>
      </c>
      <c r="D6" t="s">
        <v>17</v>
      </c>
      <c r="E6" s="7">
        <v>1234567</v>
      </c>
      <c r="F6" s="7" t="s">
        <v>65</v>
      </c>
      <c r="G6" s="7">
        <v>3456789123</v>
      </c>
      <c r="H6">
        <v>32012</v>
      </c>
      <c r="I6" t="s">
        <v>18</v>
      </c>
      <c r="J6" t="s">
        <v>19</v>
      </c>
      <c r="K6" t="s">
        <v>20</v>
      </c>
      <c r="L6" t="s">
        <v>21</v>
      </c>
      <c r="M6" s="70" t="s">
        <v>30</v>
      </c>
      <c r="N6" t="s">
        <v>31</v>
      </c>
      <c r="O6" s="1">
        <v>43606</v>
      </c>
      <c r="P6" s="1">
        <v>43609</v>
      </c>
      <c r="Q6" t="s">
        <v>67</v>
      </c>
      <c r="R6" s="73">
        <v>1333.34</v>
      </c>
      <c r="S6" s="73">
        <v>12000.02</v>
      </c>
      <c r="T6" s="75">
        <f t="shared" si="0"/>
        <v>0.11111148148086419</v>
      </c>
      <c r="U6" s="68"/>
      <c r="V6" s="72">
        <v>4010</v>
      </c>
      <c r="W6" s="41">
        <v>7452</v>
      </c>
      <c r="X6" s="73">
        <f>V6*T6</f>
        <v>445.55704073826541</v>
      </c>
      <c r="Y6" s="23">
        <f>X6*25%</f>
        <v>111.38926018456635</v>
      </c>
      <c r="Z6" s="21">
        <v>16630</v>
      </c>
      <c r="AA6" s="44">
        <f t="shared" si="1"/>
        <v>828.00275999539997</v>
      </c>
      <c r="AB6" s="4">
        <f t="shared" si="2"/>
        <v>103.500344999425</v>
      </c>
      <c r="AC6" s="30">
        <v>16610</v>
      </c>
    </row>
    <row r="7" spans="1:16343" x14ac:dyDescent="0.2">
      <c r="A7" s="7" t="s">
        <v>63</v>
      </c>
      <c r="B7" t="s">
        <v>64</v>
      </c>
      <c r="C7" s="7">
        <v>14600</v>
      </c>
      <c r="D7" t="s">
        <v>17</v>
      </c>
      <c r="E7" s="7">
        <v>1234567</v>
      </c>
      <c r="F7" s="7" t="s">
        <v>65</v>
      </c>
      <c r="G7" s="7">
        <v>3456789123</v>
      </c>
      <c r="H7">
        <v>32012</v>
      </c>
      <c r="I7" t="s">
        <v>18</v>
      </c>
      <c r="J7" t="s">
        <v>19</v>
      </c>
      <c r="K7" t="s">
        <v>20</v>
      </c>
      <c r="L7" t="s">
        <v>21</v>
      </c>
      <c r="M7" s="49" t="s">
        <v>41</v>
      </c>
      <c r="N7" t="s">
        <v>33</v>
      </c>
      <c r="O7" s="1">
        <v>43366</v>
      </c>
      <c r="P7" s="1">
        <v>43369</v>
      </c>
      <c r="Q7" t="s">
        <v>67</v>
      </c>
      <c r="R7" s="47">
        <v>666.64</v>
      </c>
      <c r="S7" s="47">
        <v>6000</v>
      </c>
      <c r="T7" s="51">
        <f t="shared" ref="T7" si="3">R7/S7</f>
        <v>0.11110666666666666</v>
      </c>
      <c r="U7" s="47">
        <v>6015</v>
      </c>
      <c r="V7" s="14"/>
      <c r="W7" s="41">
        <v>7452</v>
      </c>
      <c r="X7" s="47">
        <f>U7*T7</f>
        <v>668.3066</v>
      </c>
      <c r="Y7" s="53">
        <f t="shared" ref="Y7" si="4">X7*25%</f>
        <v>167.07665</v>
      </c>
      <c r="Z7" s="54">
        <v>16620</v>
      </c>
      <c r="AA7" s="44">
        <f t="shared" ref="AA7" si="5">W7*T7</f>
        <v>827.96687999999995</v>
      </c>
      <c r="AB7" s="4">
        <f t="shared" ref="AB7" si="6">(AA7*25%)/2</f>
        <v>103.49585999999999</v>
      </c>
      <c r="AC7" s="30">
        <v>16610</v>
      </c>
      <c r="AD7" t="s">
        <v>88</v>
      </c>
    </row>
    <row r="8" spans="1:16343" x14ac:dyDescent="0.2">
      <c r="A8" s="7" t="s">
        <v>63</v>
      </c>
      <c r="B8" t="s">
        <v>64</v>
      </c>
      <c r="C8" s="7">
        <v>14600</v>
      </c>
      <c r="D8" t="s">
        <v>17</v>
      </c>
      <c r="E8" s="7">
        <v>1234567</v>
      </c>
      <c r="F8" s="7" t="s">
        <v>65</v>
      </c>
      <c r="G8" s="7">
        <v>3456789123</v>
      </c>
      <c r="H8">
        <v>32012</v>
      </c>
      <c r="I8" t="s">
        <v>18</v>
      </c>
      <c r="J8" t="s">
        <v>19</v>
      </c>
      <c r="K8" t="s">
        <v>20</v>
      </c>
      <c r="L8" t="s">
        <v>21</v>
      </c>
      <c r="M8" s="49" t="s">
        <v>32</v>
      </c>
      <c r="N8" t="s">
        <v>33</v>
      </c>
      <c r="O8" s="1">
        <v>43366</v>
      </c>
      <c r="P8" s="1">
        <v>43369</v>
      </c>
      <c r="Q8" t="s">
        <v>67</v>
      </c>
      <c r="R8" s="47">
        <v>1333.34</v>
      </c>
      <c r="S8" s="47">
        <v>6000</v>
      </c>
      <c r="T8" s="51">
        <f t="shared" si="0"/>
        <v>0.22222333333333333</v>
      </c>
      <c r="U8" s="47">
        <v>6015</v>
      </c>
      <c r="V8" s="14"/>
      <c r="W8" s="41">
        <v>7452</v>
      </c>
      <c r="X8" s="47">
        <f>U8*T8</f>
        <v>1336.67335</v>
      </c>
      <c r="Y8" s="53">
        <f t="shared" ref="Y8:Y21" si="7">X8*25%</f>
        <v>334.16833750000001</v>
      </c>
      <c r="Z8" s="54">
        <v>16620</v>
      </c>
      <c r="AA8" s="44">
        <f t="shared" si="1"/>
        <v>1656.00828</v>
      </c>
      <c r="AB8" s="4">
        <f t="shared" si="2"/>
        <v>207.001035</v>
      </c>
      <c r="AC8" s="30">
        <v>16610</v>
      </c>
      <c r="AD8" t="s">
        <v>88</v>
      </c>
    </row>
    <row r="9" spans="1:16343" x14ac:dyDescent="0.2">
      <c r="A9" s="7" t="s">
        <v>63</v>
      </c>
      <c r="B9" t="s">
        <v>64</v>
      </c>
      <c r="C9" s="7">
        <v>14600</v>
      </c>
      <c r="D9" t="s">
        <v>17</v>
      </c>
      <c r="E9" s="7">
        <v>1234567</v>
      </c>
      <c r="F9" s="7" t="s">
        <v>65</v>
      </c>
      <c r="G9" s="7">
        <v>3456789123</v>
      </c>
      <c r="H9">
        <v>32012</v>
      </c>
      <c r="I9" t="s">
        <v>18</v>
      </c>
      <c r="J9" t="s">
        <v>19</v>
      </c>
      <c r="K9" t="s">
        <v>20</v>
      </c>
      <c r="L9" t="s">
        <v>21</v>
      </c>
      <c r="M9" s="49" t="s">
        <v>34</v>
      </c>
      <c r="N9" t="s">
        <v>35</v>
      </c>
      <c r="O9" s="1">
        <v>43396</v>
      </c>
      <c r="P9" s="1">
        <v>43399</v>
      </c>
      <c r="Q9" t="s">
        <v>67</v>
      </c>
      <c r="R9" s="47">
        <v>1333.34</v>
      </c>
      <c r="S9" s="47">
        <v>6000</v>
      </c>
      <c r="T9" s="51">
        <f t="shared" si="0"/>
        <v>0.22222333333333333</v>
      </c>
      <c r="U9" s="47">
        <v>6015</v>
      </c>
      <c r="V9" s="14"/>
      <c r="W9" s="41">
        <v>7452</v>
      </c>
      <c r="X9" s="47">
        <f t="shared" ref="X9:X21" si="8">U9*T9</f>
        <v>1336.67335</v>
      </c>
      <c r="Y9" s="53">
        <f t="shared" si="7"/>
        <v>334.16833750000001</v>
      </c>
      <c r="Z9" s="54">
        <v>16620</v>
      </c>
      <c r="AA9" s="44">
        <f t="shared" si="1"/>
        <v>1656.00828</v>
      </c>
      <c r="AB9" s="4">
        <f t="shared" si="2"/>
        <v>207.001035</v>
      </c>
      <c r="AC9" s="30">
        <v>16610</v>
      </c>
      <c r="AD9" t="s">
        <v>88</v>
      </c>
    </row>
    <row r="10" spans="1:16343" x14ac:dyDescent="0.2">
      <c r="A10" s="7" t="s">
        <v>63</v>
      </c>
      <c r="B10" t="s">
        <v>64</v>
      </c>
      <c r="C10" s="7">
        <v>14600</v>
      </c>
      <c r="D10" t="s">
        <v>17</v>
      </c>
      <c r="E10" s="7">
        <v>1234567</v>
      </c>
      <c r="F10" s="7" t="s">
        <v>65</v>
      </c>
      <c r="G10" s="7">
        <v>3456789123</v>
      </c>
      <c r="H10">
        <v>32012</v>
      </c>
      <c r="I10" t="s">
        <v>18</v>
      </c>
      <c r="J10" t="s">
        <v>19</v>
      </c>
      <c r="K10" t="s">
        <v>20</v>
      </c>
      <c r="L10" t="s">
        <v>21</v>
      </c>
      <c r="M10" s="49" t="s">
        <v>36</v>
      </c>
      <c r="N10" t="s">
        <v>37</v>
      </c>
      <c r="O10" s="1">
        <v>43424</v>
      </c>
      <c r="P10" s="1">
        <v>43430</v>
      </c>
      <c r="Q10" t="s">
        <v>67</v>
      </c>
      <c r="R10" s="47">
        <v>1333.34</v>
      </c>
      <c r="S10" s="47">
        <v>6000</v>
      </c>
      <c r="T10" s="51">
        <f t="shared" si="0"/>
        <v>0.22222333333333333</v>
      </c>
      <c r="U10" s="47">
        <v>6015</v>
      </c>
      <c r="V10" s="14"/>
      <c r="W10" s="41">
        <v>7452</v>
      </c>
      <c r="X10" s="47">
        <f t="shared" si="8"/>
        <v>1336.67335</v>
      </c>
      <c r="Y10" s="53">
        <f t="shared" si="7"/>
        <v>334.16833750000001</v>
      </c>
      <c r="Z10" s="54">
        <v>16620</v>
      </c>
      <c r="AA10" s="44">
        <f t="shared" si="1"/>
        <v>1656.00828</v>
      </c>
      <c r="AB10" s="4">
        <f t="shared" si="2"/>
        <v>207.001035</v>
      </c>
      <c r="AC10" s="30">
        <v>16610</v>
      </c>
      <c r="AD10" t="s">
        <v>88</v>
      </c>
    </row>
    <row r="11" spans="1:16343" x14ac:dyDescent="0.2">
      <c r="A11" s="7" t="s">
        <v>63</v>
      </c>
      <c r="B11" t="s">
        <v>64</v>
      </c>
      <c r="C11" s="7">
        <v>14600</v>
      </c>
      <c r="D11" t="s">
        <v>17</v>
      </c>
      <c r="E11" s="7">
        <v>1234567</v>
      </c>
      <c r="F11" s="7" t="s">
        <v>65</v>
      </c>
      <c r="G11" s="7">
        <v>3456789123</v>
      </c>
      <c r="H11">
        <v>32012</v>
      </c>
      <c r="I11" t="s">
        <v>18</v>
      </c>
      <c r="J11" t="s">
        <v>19</v>
      </c>
      <c r="K11" t="s">
        <v>20</v>
      </c>
      <c r="L11" t="s">
        <v>21</v>
      </c>
      <c r="M11" s="49" t="s">
        <v>38</v>
      </c>
      <c r="N11" t="s">
        <v>39</v>
      </c>
      <c r="O11" s="1">
        <v>43453</v>
      </c>
      <c r="P11" s="1">
        <v>43455</v>
      </c>
      <c r="Q11" t="s">
        <v>67</v>
      </c>
      <c r="R11" s="47">
        <v>1333.34</v>
      </c>
      <c r="S11" s="47">
        <v>6000</v>
      </c>
      <c r="T11" s="51">
        <f t="shared" si="0"/>
        <v>0.22222333333333333</v>
      </c>
      <c r="U11" s="47">
        <v>6015</v>
      </c>
      <c r="V11" s="14"/>
      <c r="W11" s="41">
        <v>7452</v>
      </c>
      <c r="X11" s="47">
        <f t="shared" si="8"/>
        <v>1336.67335</v>
      </c>
      <c r="Y11" s="53">
        <f t="shared" si="7"/>
        <v>334.16833750000001</v>
      </c>
      <c r="Z11" s="55">
        <v>16620</v>
      </c>
      <c r="AA11" s="44">
        <f t="shared" si="1"/>
        <v>1656.00828</v>
      </c>
      <c r="AB11" s="4">
        <f t="shared" si="2"/>
        <v>207.001035</v>
      </c>
      <c r="AC11" s="30">
        <v>16610</v>
      </c>
      <c r="AD11" t="s">
        <v>88</v>
      </c>
    </row>
    <row r="12" spans="1:16343" x14ac:dyDescent="0.2">
      <c r="A12" s="7" t="s">
        <v>63</v>
      </c>
      <c r="B12" t="s">
        <v>64</v>
      </c>
      <c r="C12" s="7">
        <v>14600</v>
      </c>
      <c r="D12" t="s">
        <v>17</v>
      </c>
      <c r="E12" s="7">
        <v>9876543</v>
      </c>
      <c r="F12" s="7" t="s">
        <v>66</v>
      </c>
      <c r="G12" s="7">
        <v>5432198765</v>
      </c>
      <c r="M12" s="70" t="s">
        <v>22</v>
      </c>
      <c r="O12" s="1"/>
      <c r="P12" s="1"/>
      <c r="R12" s="73">
        <v>2666.67</v>
      </c>
      <c r="S12" s="73">
        <v>12000.02</v>
      </c>
      <c r="T12" s="75">
        <f t="shared" si="0"/>
        <v>0.22222212962978394</v>
      </c>
      <c r="U12" s="69"/>
      <c r="V12" s="73">
        <v>12030</v>
      </c>
      <c r="W12" s="41">
        <v>12030</v>
      </c>
      <c r="X12" s="73">
        <f>V12*T12</f>
        <v>2673.3322194463008</v>
      </c>
      <c r="Y12" s="23">
        <f t="shared" si="7"/>
        <v>668.33305486157519</v>
      </c>
      <c r="Z12" s="74">
        <v>16630</v>
      </c>
      <c r="AA12" s="44">
        <f t="shared" si="1"/>
        <v>2673.3322194463008</v>
      </c>
      <c r="AB12" s="4">
        <f t="shared" si="2"/>
        <v>334.1665274307876</v>
      </c>
      <c r="AC12" s="30">
        <v>16610</v>
      </c>
    </row>
    <row r="13" spans="1:16343" x14ac:dyDescent="0.2">
      <c r="A13" s="7" t="s">
        <v>63</v>
      </c>
      <c r="B13" t="s">
        <v>64</v>
      </c>
      <c r="C13" s="7">
        <v>14600</v>
      </c>
      <c r="D13" t="s">
        <v>17</v>
      </c>
      <c r="E13" s="7">
        <v>9876543</v>
      </c>
      <c r="F13" s="7" t="s">
        <v>66</v>
      </c>
      <c r="G13" s="7">
        <v>5432198765</v>
      </c>
      <c r="M13" s="70" t="s">
        <v>24</v>
      </c>
      <c r="O13" s="1"/>
      <c r="P13" s="1"/>
      <c r="R13" s="73">
        <v>2666.67</v>
      </c>
      <c r="S13" s="73">
        <v>12000.02</v>
      </c>
      <c r="T13" s="75">
        <f t="shared" si="0"/>
        <v>0.22222212962978394</v>
      </c>
      <c r="U13" s="69"/>
      <c r="V13" s="73">
        <v>12030</v>
      </c>
      <c r="W13" s="41">
        <v>12030</v>
      </c>
      <c r="X13" s="73">
        <f>V13*T13</f>
        <v>2673.3322194463008</v>
      </c>
      <c r="Y13" s="23">
        <f t="shared" si="7"/>
        <v>668.33305486157519</v>
      </c>
      <c r="Z13" s="74">
        <v>16630</v>
      </c>
      <c r="AA13" s="44">
        <f t="shared" si="1"/>
        <v>2673.3322194463008</v>
      </c>
      <c r="AB13" s="4">
        <f t="shared" si="2"/>
        <v>334.1665274307876</v>
      </c>
      <c r="AC13" s="30">
        <v>16610</v>
      </c>
    </row>
    <row r="14" spans="1:16343" x14ac:dyDescent="0.2">
      <c r="A14" s="7" t="s">
        <v>63</v>
      </c>
      <c r="B14" t="s">
        <v>64</v>
      </c>
      <c r="C14" s="7">
        <v>14600</v>
      </c>
      <c r="D14" t="s">
        <v>17</v>
      </c>
      <c r="E14" s="7">
        <v>9876543</v>
      </c>
      <c r="F14" s="7" t="s">
        <v>66</v>
      </c>
      <c r="G14" s="7">
        <v>5432198765</v>
      </c>
      <c r="M14" s="70" t="s">
        <v>26</v>
      </c>
      <c r="O14" s="1"/>
      <c r="P14" s="1"/>
      <c r="R14" s="73">
        <v>2666.67</v>
      </c>
      <c r="S14" s="73">
        <v>12000.02</v>
      </c>
      <c r="T14" s="75">
        <f t="shared" si="0"/>
        <v>0.22222212962978394</v>
      </c>
      <c r="U14" s="69"/>
      <c r="V14" s="73">
        <v>12030</v>
      </c>
      <c r="W14" s="41">
        <v>12030</v>
      </c>
      <c r="X14" s="73">
        <f>V14*T14</f>
        <v>2673.3322194463008</v>
      </c>
      <c r="Y14" s="23">
        <f t="shared" si="7"/>
        <v>668.33305486157519</v>
      </c>
      <c r="Z14" s="74">
        <v>16630</v>
      </c>
      <c r="AA14" s="44">
        <f t="shared" si="1"/>
        <v>2673.3322194463008</v>
      </c>
      <c r="AB14" s="4">
        <f t="shared" ref="AB14:AB21" si="9">(AA14*25%)/2</f>
        <v>334.1665274307876</v>
      </c>
      <c r="AC14" s="30">
        <v>16610</v>
      </c>
    </row>
    <row r="15" spans="1:16343" x14ac:dyDescent="0.2">
      <c r="A15" s="7" t="s">
        <v>63</v>
      </c>
      <c r="B15" t="s">
        <v>64</v>
      </c>
      <c r="C15" s="7">
        <v>14600</v>
      </c>
      <c r="D15" t="s">
        <v>17</v>
      </c>
      <c r="E15" s="7">
        <v>9876543</v>
      </c>
      <c r="F15" s="7" t="s">
        <v>66</v>
      </c>
      <c r="G15" s="7">
        <v>5432198765</v>
      </c>
      <c r="M15" s="70" t="s">
        <v>28</v>
      </c>
      <c r="O15" s="1"/>
      <c r="P15" s="1"/>
      <c r="R15" s="73">
        <v>2666.67</v>
      </c>
      <c r="S15" s="73">
        <v>12000.02</v>
      </c>
      <c r="T15" s="75">
        <f t="shared" si="0"/>
        <v>0.22222212962978394</v>
      </c>
      <c r="U15" s="69"/>
      <c r="V15" s="73">
        <v>12030</v>
      </c>
      <c r="W15" s="41">
        <v>12030</v>
      </c>
      <c r="X15" s="73">
        <f>V15*T15</f>
        <v>2673.3322194463008</v>
      </c>
      <c r="Y15" s="23">
        <f t="shared" si="7"/>
        <v>668.33305486157519</v>
      </c>
      <c r="Z15" s="74">
        <v>16630</v>
      </c>
      <c r="AA15" s="44">
        <f t="shared" si="1"/>
        <v>2673.3322194463008</v>
      </c>
      <c r="AB15" s="4">
        <f t="shared" si="9"/>
        <v>334.1665274307876</v>
      </c>
      <c r="AC15" s="30">
        <v>16610</v>
      </c>
    </row>
    <row r="16" spans="1:16343" x14ac:dyDescent="0.2">
      <c r="A16" s="7" t="s">
        <v>63</v>
      </c>
      <c r="B16" t="s">
        <v>64</v>
      </c>
      <c r="C16" s="7">
        <v>14600</v>
      </c>
      <c r="D16" t="s">
        <v>17</v>
      </c>
      <c r="E16" s="7">
        <v>9876543</v>
      </c>
      <c r="F16" s="7" t="s">
        <v>66</v>
      </c>
      <c r="G16" s="7">
        <v>5432198765</v>
      </c>
      <c r="M16" s="70" t="s">
        <v>30</v>
      </c>
      <c r="O16" s="1"/>
      <c r="P16" s="1"/>
      <c r="R16" s="73">
        <v>1333.34</v>
      </c>
      <c r="S16" s="73">
        <v>12000.02</v>
      </c>
      <c r="T16" s="75">
        <f t="shared" si="0"/>
        <v>0.11111148148086419</v>
      </c>
      <c r="U16" s="69"/>
      <c r="V16" s="73">
        <v>12030</v>
      </c>
      <c r="W16" s="41">
        <v>12030</v>
      </c>
      <c r="X16" s="73">
        <f>V16*T16</f>
        <v>1336.6711222147962</v>
      </c>
      <c r="Y16" s="23">
        <f t="shared" si="7"/>
        <v>334.16778055369906</v>
      </c>
      <c r="Z16" s="74">
        <v>16630</v>
      </c>
      <c r="AA16" s="44">
        <f t="shared" si="1"/>
        <v>1336.6711222147962</v>
      </c>
      <c r="AB16" s="4">
        <f t="shared" si="9"/>
        <v>167.08389027684953</v>
      </c>
      <c r="AC16" s="30">
        <v>16610</v>
      </c>
    </row>
    <row r="17" spans="1:29" x14ac:dyDescent="0.2">
      <c r="A17" s="7" t="s">
        <v>63</v>
      </c>
      <c r="B17" t="s">
        <v>64</v>
      </c>
      <c r="C17" s="7">
        <v>14600</v>
      </c>
      <c r="D17" t="s">
        <v>17</v>
      </c>
      <c r="E17" s="7">
        <v>9876543</v>
      </c>
      <c r="F17" s="7" t="s">
        <v>66</v>
      </c>
      <c r="G17" s="7">
        <v>5432198765</v>
      </c>
      <c r="H17">
        <v>32012</v>
      </c>
      <c r="I17" t="s">
        <v>18</v>
      </c>
      <c r="J17" t="s">
        <v>40</v>
      </c>
      <c r="K17" t="s">
        <v>20</v>
      </c>
      <c r="L17" t="s">
        <v>21</v>
      </c>
      <c r="M17" s="49" t="s">
        <v>41</v>
      </c>
      <c r="N17" t="s">
        <v>42</v>
      </c>
      <c r="O17" s="1">
        <v>43334</v>
      </c>
      <c r="P17" s="1">
        <v>43336</v>
      </c>
      <c r="Q17" t="s">
        <v>67</v>
      </c>
      <c r="R17" s="47">
        <v>1333.34</v>
      </c>
      <c r="S17" s="47">
        <v>12000.02</v>
      </c>
      <c r="T17" s="51">
        <f t="shared" si="0"/>
        <v>0.11111148148086419</v>
      </c>
      <c r="U17" s="47">
        <v>12030</v>
      </c>
      <c r="V17" s="14"/>
      <c r="W17" s="41">
        <v>12030</v>
      </c>
      <c r="X17" s="47">
        <f t="shared" si="8"/>
        <v>1336.6711222147962</v>
      </c>
      <c r="Y17" s="53">
        <f t="shared" si="7"/>
        <v>334.16778055369906</v>
      </c>
      <c r="Z17" s="55">
        <v>16620</v>
      </c>
      <c r="AA17" s="44">
        <f t="shared" si="1"/>
        <v>1336.6711222147962</v>
      </c>
      <c r="AB17" s="4">
        <f t="shared" si="9"/>
        <v>167.08389027684953</v>
      </c>
      <c r="AC17" s="30">
        <v>16610</v>
      </c>
    </row>
    <row r="18" spans="1:29" x14ac:dyDescent="0.2">
      <c r="A18" s="7" t="s">
        <v>63</v>
      </c>
      <c r="B18" t="s">
        <v>64</v>
      </c>
      <c r="C18" s="7">
        <v>14600</v>
      </c>
      <c r="D18" t="s">
        <v>17</v>
      </c>
      <c r="E18" s="7">
        <v>9876543</v>
      </c>
      <c r="F18" s="7" t="s">
        <v>66</v>
      </c>
      <c r="G18" s="7">
        <v>5432198765</v>
      </c>
      <c r="H18">
        <v>32012</v>
      </c>
      <c r="I18" t="s">
        <v>18</v>
      </c>
      <c r="J18" t="s">
        <v>40</v>
      </c>
      <c r="K18" t="s">
        <v>20</v>
      </c>
      <c r="L18" t="s">
        <v>21</v>
      </c>
      <c r="M18" s="49" t="s">
        <v>32</v>
      </c>
      <c r="N18" t="s">
        <v>33</v>
      </c>
      <c r="O18" s="1">
        <v>43366</v>
      </c>
      <c r="P18" s="1">
        <v>43369</v>
      </c>
      <c r="Q18" t="s">
        <v>67</v>
      </c>
      <c r="R18" s="47">
        <v>2666.67</v>
      </c>
      <c r="S18" s="47">
        <v>12000.02</v>
      </c>
      <c r="T18" s="51">
        <f t="shared" si="0"/>
        <v>0.22222212962978394</v>
      </c>
      <c r="U18" s="47">
        <v>12030</v>
      </c>
      <c r="V18" s="14"/>
      <c r="W18" s="41">
        <v>12030</v>
      </c>
      <c r="X18" s="47">
        <f t="shared" si="8"/>
        <v>2673.3322194463008</v>
      </c>
      <c r="Y18" s="53">
        <f t="shared" si="7"/>
        <v>668.33305486157519</v>
      </c>
      <c r="Z18" s="55">
        <v>16620</v>
      </c>
      <c r="AA18" s="44">
        <f t="shared" si="1"/>
        <v>2673.3322194463008</v>
      </c>
      <c r="AB18" s="4">
        <f t="shared" si="9"/>
        <v>334.1665274307876</v>
      </c>
      <c r="AC18" s="30">
        <v>16610</v>
      </c>
    </row>
    <row r="19" spans="1:29" x14ac:dyDescent="0.2">
      <c r="A19" s="7" t="s">
        <v>63</v>
      </c>
      <c r="B19" t="s">
        <v>64</v>
      </c>
      <c r="C19" s="7">
        <v>14600</v>
      </c>
      <c r="D19" t="s">
        <v>17</v>
      </c>
      <c r="E19" s="7">
        <v>9876543</v>
      </c>
      <c r="F19" s="7" t="s">
        <v>66</v>
      </c>
      <c r="G19" s="7">
        <v>5432198765</v>
      </c>
      <c r="H19">
        <v>32012</v>
      </c>
      <c r="I19" t="s">
        <v>18</v>
      </c>
      <c r="J19" t="s">
        <v>40</v>
      </c>
      <c r="K19" t="s">
        <v>20</v>
      </c>
      <c r="L19" t="s">
        <v>21</v>
      </c>
      <c r="M19" s="49" t="s">
        <v>34</v>
      </c>
      <c r="N19" t="s">
        <v>35</v>
      </c>
      <c r="O19" s="1">
        <v>43396</v>
      </c>
      <c r="P19" s="1">
        <v>43399</v>
      </c>
      <c r="Q19" t="s">
        <v>67</v>
      </c>
      <c r="R19" s="47">
        <v>2666.67</v>
      </c>
      <c r="S19" s="47">
        <v>12000.02</v>
      </c>
      <c r="T19" s="51">
        <f t="shared" si="0"/>
        <v>0.22222212962978394</v>
      </c>
      <c r="U19" s="47">
        <v>12030</v>
      </c>
      <c r="V19" s="14"/>
      <c r="W19" s="41">
        <v>12030</v>
      </c>
      <c r="X19" s="47">
        <f t="shared" si="8"/>
        <v>2673.3322194463008</v>
      </c>
      <c r="Y19" s="53">
        <f t="shared" si="7"/>
        <v>668.33305486157519</v>
      </c>
      <c r="Z19" s="55">
        <v>16620</v>
      </c>
      <c r="AA19" s="44">
        <f t="shared" si="1"/>
        <v>2673.3322194463008</v>
      </c>
      <c r="AB19" s="4">
        <f t="shared" si="9"/>
        <v>334.1665274307876</v>
      </c>
      <c r="AC19" s="30">
        <v>16610</v>
      </c>
    </row>
    <row r="20" spans="1:29" x14ac:dyDescent="0.2">
      <c r="A20" s="7" t="s">
        <v>63</v>
      </c>
      <c r="B20" t="s">
        <v>64</v>
      </c>
      <c r="C20" s="7">
        <v>14600</v>
      </c>
      <c r="D20" t="s">
        <v>17</v>
      </c>
      <c r="E20" s="7">
        <v>9876543</v>
      </c>
      <c r="F20" s="7" t="s">
        <v>66</v>
      </c>
      <c r="G20" s="7">
        <v>5432198765</v>
      </c>
      <c r="H20">
        <v>32012</v>
      </c>
      <c r="I20" t="s">
        <v>18</v>
      </c>
      <c r="J20" t="s">
        <v>40</v>
      </c>
      <c r="K20" t="s">
        <v>20</v>
      </c>
      <c r="L20" t="s">
        <v>21</v>
      </c>
      <c r="M20" s="49" t="s">
        <v>36</v>
      </c>
      <c r="N20" t="s">
        <v>37</v>
      </c>
      <c r="O20" s="1">
        <v>43424</v>
      </c>
      <c r="P20" s="1">
        <v>43430</v>
      </c>
      <c r="Q20" t="s">
        <v>67</v>
      </c>
      <c r="R20" s="47">
        <v>2666.67</v>
      </c>
      <c r="S20" s="47">
        <v>12000.02</v>
      </c>
      <c r="T20" s="51">
        <f t="shared" si="0"/>
        <v>0.22222212962978394</v>
      </c>
      <c r="U20" s="47">
        <v>12030</v>
      </c>
      <c r="V20" s="14"/>
      <c r="W20" s="41">
        <v>12030</v>
      </c>
      <c r="X20" s="47">
        <f t="shared" si="8"/>
        <v>2673.3322194463008</v>
      </c>
      <c r="Y20" s="53">
        <f t="shared" si="7"/>
        <v>668.33305486157519</v>
      </c>
      <c r="Z20" s="55">
        <v>16620</v>
      </c>
      <c r="AA20" s="44">
        <f t="shared" si="1"/>
        <v>2673.3322194463008</v>
      </c>
      <c r="AB20" s="4">
        <f t="shared" si="9"/>
        <v>334.1665274307876</v>
      </c>
      <c r="AC20" s="30">
        <v>16610</v>
      </c>
    </row>
    <row r="21" spans="1:29" ht="16" thickBot="1" x14ac:dyDescent="0.25">
      <c r="A21" s="8" t="s">
        <v>63</v>
      </c>
      <c r="B21" t="s">
        <v>64</v>
      </c>
      <c r="C21" s="8">
        <v>14600</v>
      </c>
      <c r="D21" t="s">
        <v>17</v>
      </c>
      <c r="E21" s="8">
        <v>9876543</v>
      </c>
      <c r="F21" s="8" t="s">
        <v>66</v>
      </c>
      <c r="G21" s="8">
        <v>5432198765</v>
      </c>
      <c r="H21">
        <v>32012</v>
      </c>
      <c r="I21" t="s">
        <v>18</v>
      </c>
      <c r="J21" t="s">
        <v>40</v>
      </c>
      <c r="K21" t="s">
        <v>20</v>
      </c>
      <c r="L21" t="s">
        <v>21</v>
      </c>
      <c r="M21" s="50" t="s">
        <v>38</v>
      </c>
      <c r="N21" t="s">
        <v>39</v>
      </c>
      <c r="O21" s="1">
        <v>43453</v>
      </c>
      <c r="P21" s="1">
        <v>43455</v>
      </c>
      <c r="Q21" t="s">
        <v>67</v>
      </c>
      <c r="R21" s="48">
        <v>2666.67</v>
      </c>
      <c r="S21" s="48">
        <v>12000.02</v>
      </c>
      <c r="T21" s="52">
        <f t="shared" si="0"/>
        <v>0.22222212962978394</v>
      </c>
      <c r="U21" s="48">
        <v>12030</v>
      </c>
      <c r="V21" s="15"/>
      <c r="W21" s="42">
        <v>12030</v>
      </c>
      <c r="X21" s="48">
        <f t="shared" si="8"/>
        <v>2673.3322194463008</v>
      </c>
      <c r="Y21" s="53">
        <f t="shared" si="7"/>
        <v>668.33305486157519</v>
      </c>
      <c r="Z21" s="54">
        <v>16620</v>
      </c>
      <c r="AA21" s="45">
        <f t="shared" si="1"/>
        <v>2673.3322194463008</v>
      </c>
      <c r="AB21" s="4">
        <f t="shared" si="9"/>
        <v>334.1665274307876</v>
      </c>
      <c r="AC21" s="30">
        <v>16610</v>
      </c>
    </row>
    <row r="22" spans="1:29" x14ac:dyDescent="0.2">
      <c r="Y22" s="56"/>
      <c r="Z22" s="57"/>
      <c r="AB22" s="60"/>
      <c r="AC22" s="61"/>
    </row>
    <row r="23" spans="1:29" x14ac:dyDescent="0.2">
      <c r="Y23" s="56"/>
      <c r="Z23" s="57"/>
      <c r="AB23" s="60"/>
      <c r="AC23" s="61"/>
    </row>
    <row r="24" spans="1:29" x14ac:dyDescent="0.2">
      <c r="R24" s="2">
        <f>SUBTOTAL(9,R2:R23)</f>
        <v>42000.05999999999</v>
      </c>
      <c r="T24" s="31">
        <f>SUBTOTAL(9,T2:T23)</f>
        <v>3.9999999999999991</v>
      </c>
      <c r="X24" s="2">
        <f>SUBTOTAL(9,X2:X23)</f>
        <v>34084.999999999993</v>
      </c>
      <c r="Y24" s="58">
        <f>SUBTOTAL(9,Y2:Y23)</f>
        <v>8521.2499999999982</v>
      </c>
      <c r="Z24" s="59"/>
      <c r="AA24" s="60">
        <f>SUBTOTAL(9,AA2:AA23)</f>
        <v>38964</v>
      </c>
      <c r="AB24" s="62">
        <f>SUBTOTAL(9,AB2:AB23)</f>
        <v>4870.5</v>
      </c>
      <c r="AC24" s="63"/>
    </row>
    <row r="26" spans="1:29" x14ac:dyDescent="0.2">
      <c r="M26" s="19" t="s">
        <v>43</v>
      </c>
      <c r="R26" s="3"/>
      <c r="S26" s="3"/>
    </row>
    <row r="27" spans="1:29" x14ac:dyDescent="0.2">
      <c r="M27" s="9"/>
      <c r="R27" s="2" t="s">
        <v>56</v>
      </c>
      <c r="S27" t="s">
        <v>89</v>
      </c>
    </row>
    <row r="28" spans="1:29" x14ac:dyDescent="0.2">
      <c r="M28" s="67"/>
      <c r="R28" s="2" t="s">
        <v>56</v>
      </c>
      <c r="S28" s="2" t="s">
        <v>91</v>
      </c>
    </row>
    <row r="29" spans="1:29" x14ac:dyDescent="0.2">
      <c r="M29" s="16"/>
      <c r="R29" s="2" t="s">
        <v>56</v>
      </c>
      <c r="S29" s="2" t="s">
        <v>90</v>
      </c>
    </row>
    <row r="30" spans="1:29" x14ac:dyDescent="0.2">
      <c r="M30" s="20"/>
      <c r="R30" s="2" t="s">
        <v>56</v>
      </c>
      <c r="S30" s="2" t="s">
        <v>62</v>
      </c>
    </row>
    <row r="31" spans="1:29" x14ac:dyDescent="0.2">
      <c r="M31" t="s">
        <v>54</v>
      </c>
      <c r="R31" s="2" t="s">
        <v>56</v>
      </c>
      <c r="S31" t="s">
        <v>55</v>
      </c>
    </row>
    <row r="33" spans="13:27" x14ac:dyDescent="0.2">
      <c r="M33" t="s">
        <v>92</v>
      </c>
    </row>
    <row r="34" spans="13:27" x14ac:dyDescent="0.2">
      <c r="M34" t="s">
        <v>57</v>
      </c>
    </row>
    <row r="35" spans="13:27" x14ac:dyDescent="0.2">
      <c r="M35" t="s">
        <v>58</v>
      </c>
    </row>
    <row r="36" spans="13:27" x14ac:dyDescent="0.2">
      <c r="M36" t="s">
        <v>59</v>
      </c>
    </row>
    <row r="38" spans="13:27" x14ac:dyDescent="0.2">
      <c r="M38" t="s">
        <v>93</v>
      </c>
    </row>
    <row r="39" spans="13:27" x14ac:dyDescent="0.2">
      <c r="M39" t="s">
        <v>94</v>
      </c>
    </row>
    <row r="43" spans="13:27" x14ac:dyDescent="0.2">
      <c r="AA43" s="28"/>
    </row>
  </sheetData>
  <autoFilter ref="A1:AD1" xr:uid="{3646EDF1-57F0-9B41-8A64-D8E77432051D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4A55-5138-E24F-91C4-2E0111BBD8F3}">
  <dimension ref="A1:XDO44"/>
  <sheetViews>
    <sheetView zoomScale="136" zoomScaleNormal="140" workbookViewId="0"/>
  </sheetViews>
  <sheetFormatPr baseColWidth="10" defaultColWidth="8.83203125" defaultRowHeight="15" x14ac:dyDescent="0.2"/>
  <cols>
    <col min="1" max="1" width="15" bestFit="1" customWidth="1"/>
    <col min="2" max="2" width="32.1640625" hidden="1" customWidth="1"/>
    <col min="3" max="3" width="11.1640625" bestFit="1" customWidth="1"/>
    <col min="4" max="4" width="28.5" hidden="1" customWidth="1"/>
    <col min="5" max="5" width="11.33203125" customWidth="1"/>
    <col min="6" max="6" width="18.33203125" customWidth="1"/>
    <col min="7" max="7" width="12.1640625" bestFit="1" customWidth="1"/>
    <col min="8" max="9" width="8.83203125" hidden="1" customWidth="1"/>
    <col min="10" max="10" width="10.1640625" hidden="1" customWidth="1"/>
    <col min="11" max="12" width="8.83203125" hidden="1" customWidth="1"/>
    <col min="13" max="13" width="21.83203125" bestFit="1" customWidth="1"/>
    <col min="14" max="16" width="8.83203125" hidden="1" customWidth="1"/>
    <col min="17" max="17" width="24" hidden="1" customWidth="1"/>
    <col min="18" max="18" width="11.6640625" style="2" bestFit="1" customWidth="1"/>
    <col min="19" max="19" width="12.33203125" style="2" bestFit="1" customWidth="1"/>
    <col min="20" max="20" width="15.83203125" style="31" bestFit="1" customWidth="1"/>
    <col min="21" max="21" width="14.1640625" style="2" bestFit="1" customWidth="1"/>
    <col min="22" max="22" width="14.1640625" style="2" customWidth="1"/>
    <col min="23" max="23" width="13.83203125" style="2" customWidth="1"/>
    <col min="24" max="24" width="17.1640625" customWidth="1"/>
    <col min="25" max="26" width="16" customWidth="1"/>
    <col min="27" max="27" width="16.6640625" customWidth="1"/>
    <col min="28" max="28" width="17.83203125" customWidth="1"/>
    <col min="29" max="29" width="16.83203125" customWidth="1"/>
  </cols>
  <sheetData>
    <row r="1" spans="1:16343" s="6" customFormat="1" ht="69.5" customHeight="1" thickBot="1" x14ac:dyDescent="0.25">
      <c r="A1" s="11" t="s">
        <v>0</v>
      </c>
      <c r="B1" s="10" t="s">
        <v>1</v>
      </c>
      <c r="C1" s="11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8" t="s">
        <v>50</v>
      </c>
      <c r="S1" s="18" t="s">
        <v>51</v>
      </c>
      <c r="T1" s="17" t="s">
        <v>44</v>
      </c>
      <c r="U1" s="46" t="s">
        <v>45</v>
      </c>
      <c r="V1" s="71" t="s">
        <v>46</v>
      </c>
      <c r="W1" s="43" t="s">
        <v>47</v>
      </c>
      <c r="X1" s="12" t="s">
        <v>52</v>
      </c>
      <c r="Y1" s="64" t="s">
        <v>48</v>
      </c>
      <c r="Z1" s="65" t="s">
        <v>61</v>
      </c>
      <c r="AA1" s="43" t="s">
        <v>53</v>
      </c>
      <c r="AB1" s="26" t="s">
        <v>49</v>
      </c>
      <c r="AC1" s="27" t="s">
        <v>60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</row>
    <row r="2" spans="1:16343" x14ac:dyDescent="0.2">
      <c r="A2" s="7" t="s">
        <v>77</v>
      </c>
      <c r="B2" t="s">
        <v>76</v>
      </c>
      <c r="C2" s="7">
        <v>14600</v>
      </c>
      <c r="D2" t="s">
        <v>17</v>
      </c>
      <c r="E2" s="7">
        <v>2345678</v>
      </c>
      <c r="F2" s="7" t="s">
        <v>86</v>
      </c>
      <c r="G2" s="7">
        <v>1112223334</v>
      </c>
      <c r="H2">
        <v>32012</v>
      </c>
      <c r="I2" t="s">
        <v>18</v>
      </c>
      <c r="J2" t="s">
        <v>69</v>
      </c>
      <c r="K2" t="s">
        <v>20</v>
      </c>
      <c r="L2" t="s">
        <v>21</v>
      </c>
      <c r="M2" s="70" t="s">
        <v>22</v>
      </c>
      <c r="N2" t="s">
        <v>23</v>
      </c>
      <c r="O2" s="1">
        <v>43488</v>
      </c>
      <c r="P2" s="1">
        <v>43490</v>
      </c>
      <c r="Q2" t="s">
        <v>67</v>
      </c>
      <c r="R2" s="73">
        <v>1333.34</v>
      </c>
      <c r="S2" s="73">
        <v>12000.02</v>
      </c>
      <c r="T2" s="75">
        <f>R2/S2</f>
        <v>0.11111148148086419</v>
      </c>
      <c r="U2" s="14"/>
      <c r="V2" s="73">
        <v>11888</v>
      </c>
      <c r="W2" s="44">
        <v>4010</v>
      </c>
      <c r="X2" s="73">
        <f>V2*T2</f>
        <v>1320.8932918445134</v>
      </c>
      <c r="Y2" s="33">
        <f>X2*25%</f>
        <v>330.22332296112836</v>
      </c>
      <c r="Z2" s="16">
        <v>16630</v>
      </c>
      <c r="AA2" s="36">
        <f>T2*W2</f>
        <v>445.55704073826541</v>
      </c>
      <c r="AB2" s="34">
        <f>AA2*25%/2</f>
        <v>55.694630092283177</v>
      </c>
      <c r="AC2" s="35">
        <v>16610</v>
      </c>
    </row>
    <row r="3" spans="1:16343" x14ac:dyDescent="0.2">
      <c r="A3" s="7" t="s">
        <v>74</v>
      </c>
      <c r="B3" t="s">
        <v>75</v>
      </c>
      <c r="C3" s="7">
        <v>14600</v>
      </c>
      <c r="D3" t="s">
        <v>17</v>
      </c>
      <c r="E3" s="7">
        <v>2345678</v>
      </c>
      <c r="F3" s="7" t="s">
        <v>86</v>
      </c>
      <c r="G3" s="7">
        <v>1112223334</v>
      </c>
      <c r="H3">
        <v>32012</v>
      </c>
      <c r="I3" t="s">
        <v>18</v>
      </c>
      <c r="J3" t="s">
        <v>69</v>
      </c>
      <c r="K3" t="s">
        <v>20</v>
      </c>
      <c r="L3" t="s">
        <v>21</v>
      </c>
      <c r="M3" s="70" t="s">
        <v>22</v>
      </c>
      <c r="N3" t="s">
        <v>23</v>
      </c>
      <c r="O3" s="1">
        <v>43488</v>
      </c>
      <c r="P3" s="1">
        <v>43490</v>
      </c>
      <c r="Q3" t="s">
        <v>67</v>
      </c>
      <c r="R3" s="73">
        <v>1333.33</v>
      </c>
      <c r="S3" s="73">
        <v>12000.02</v>
      </c>
      <c r="T3" s="75">
        <f t="shared" ref="T3:T11" si="0">R3/S3</f>
        <v>0.11111064814891974</v>
      </c>
      <c r="U3" s="14"/>
      <c r="V3" s="73">
        <v>11888</v>
      </c>
      <c r="W3" s="44">
        <v>4010</v>
      </c>
      <c r="X3" s="73">
        <f t="shared" ref="X3:X11" si="1">V3*T3</f>
        <v>1320.883385194358</v>
      </c>
      <c r="Y3" s="33">
        <f t="shared" ref="Y3:Y11" si="2">X3*25%</f>
        <v>330.22084629858949</v>
      </c>
      <c r="Z3" s="16">
        <v>16630</v>
      </c>
      <c r="AA3" s="36">
        <f t="shared" ref="AA3:AA11" si="3">T3*W3</f>
        <v>445.55369907716818</v>
      </c>
      <c r="AB3" s="36">
        <f t="shared" ref="AB3:AB11" si="4">AA3*25%/2</f>
        <v>55.694212384646022</v>
      </c>
      <c r="AC3" s="37">
        <v>16610</v>
      </c>
    </row>
    <row r="4" spans="1:16343" x14ac:dyDescent="0.2">
      <c r="A4" s="7" t="s">
        <v>77</v>
      </c>
      <c r="B4" t="s">
        <v>76</v>
      </c>
      <c r="C4" s="7">
        <v>14600</v>
      </c>
      <c r="D4" t="s">
        <v>17</v>
      </c>
      <c r="E4" s="7">
        <v>2345678</v>
      </c>
      <c r="F4" s="7" t="s">
        <v>86</v>
      </c>
      <c r="G4" s="7">
        <v>1112223334</v>
      </c>
      <c r="H4">
        <v>32012</v>
      </c>
      <c r="I4" t="s">
        <v>18</v>
      </c>
      <c r="J4" t="s">
        <v>69</v>
      </c>
      <c r="K4" t="s">
        <v>20</v>
      </c>
      <c r="L4" t="s">
        <v>21</v>
      </c>
      <c r="M4" s="70" t="s">
        <v>24</v>
      </c>
      <c r="N4" t="s">
        <v>25</v>
      </c>
      <c r="O4" s="1">
        <v>43520</v>
      </c>
      <c r="P4" s="1">
        <v>43522</v>
      </c>
      <c r="Q4" t="s">
        <v>67</v>
      </c>
      <c r="R4" s="73">
        <v>1333.34</v>
      </c>
      <c r="S4" s="73">
        <v>12000.02</v>
      </c>
      <c r="T4" s="75">
        <f t="shared" si="0"/>
        <v>0.11111148148086419</v>
      </c>
      <c r="U4" s="14"/>
      <c r="V4" s="73">
        <v>11888</v>
      </c>
      <c r="W4" s="44">
        <v>4010</v>
      </c>
      <c r="X4" s="73">
        <f t="shared" si="1"/>
        <v>1320.8932918445134</v>
      </c>
      <c r="Y4" s="33">
        <f t="shared" si="2"/>
        <v>330.22332296112836</v>
      </c>
      <c r="Z4" s="16">
        <v>16630</v>
      </c>
      <c r="AA4" s="36">
        <f t="shared" si="3"/>
        <v>445.55704073826541</v>
      </c>
      <c r="AB4" s="36">
        <f t="shared" si="4"/>
        <v>55.694630092283177</v>
      </c>
      <c r="AC4" s="37">
        <v>16610</v>
      </c>
    </row>
    <row r="5" spans="1:16343" x14ac:dyDescent="0.2">
      <c r="A5" s="7" t="s">
        <v>74</v>
      </c>
      <c r="B5" t="s">
        <v>75</v>
      </c>
      <c r="C5" s="7">
        <v>14600</v>
      </c>
      <c r="D5" t="s">
        <v>17</v>
      </c>
      <c r="E5" s="7">
        <v>2345678</v>
      </c>
      <c r="F5" s="7" t="s">
        <v>86</v>
      </c>
      <c r="G5" s="7">
        <v>1112223334</v>
      </c>
      <c r="H5">
        <v>32012</v>
      </c>
      <c r="I5" t="s">
        <v>18</v>
      </c>
      <c r="J5" t="s">
        <v>69</v>
      </c>
      <c r="K5" t="s">
        <v>20</v>
      </c>
      <c r="L5" t="s">
        <v>21</v>
      </c>
      <c r="M5" s="70" t="s">
        <v>24</v>
      </c>
      <c r="N5" t="s">
        <v>25</v>
      </c>
      <c r="O5" s="1">
        <v>43520</v>
      </c>
      <c r="P5" s="1">
        <v>43522</v>
      </c>
      <c r="Q5" t="s">
        <v>67</v>
      </c>
      <c r="R5" s="73">
        <v>1333.33</v>
      </c>
      <c r="S5" s="73">
        <v>12000.02</v>
      </c>
      <c r="T5" s="75">
        <f t="shared" si="0"/>
        <v>0.11111064814891974</v>
      </c>
      <c r="U5" s="14"/>
      <c r="V5" s="73">
        <v>11888</v>
      </c>
      <c r="W5" s="44">
        <v>4010</v>
      </c>
      <c r="X5" s="73">
        <f t="shared" si="1"/>
        <v>1320.883385194358</v>
      </c>
      <c r="Y5" s="33">
        <f t="shared" si="2"/>
        <v>330.22084629858949</v>
      </c>
      <c r="Z5" s="16">
        <v>16630</v>
      </c>
      <c r="AA5" s="36">
        <f t="shared" si="3"/>
        <v>445.55369907716818</v>
      </c>
      <c r="AB5" s="36">
        <f t="shared" si="4"/>
        <v>55.694212384646022</v>
      </c>
      <c r="AC5" s="37">
        <v>16610</v>
      </c>
    </row>
    <row r="6" spans="1:16343" x14ac:dyDescent="0.2">
      <c r="A6" s="7" t="s">
        <v>77</v>
      </c>
      <c r="B6" t="s">
        <v>76</v>
      </c>
      <c r="C6" s="7">
        <v>14600</v>
      </c>
      <c r="D6" t="s">
        <v>17</v>
      </c>
      <c r="E6" s="7">
        <v>2345678</v>
      </c>
      <c r="F6" s="7" t="s">
        <v>86</v>
      </c>
      <c r="G6" s="7">
        <v>1112223334</v>
      </c>
      <c r="H6">
        <v>32012</v>
      </c>
      <c r="I6" t="s">
        <v>18</v>
      </c>
      <c r="J6" t="s">
        <v>69</v>
      </c>
      <c r="K6" t="s">
        <v>20</v>
      </c>
      <c r="L6" t="s">
        <v>21</v>
      </c>
      <c r="M6" s="70" t="s">
        <v>26</v>
      </c>
      <c r="N6" t="s">
        <v>27</v>
      </c>
      <c r="O6" s="1">
        <v>43548</v>
      </c>
      <c r="P6" s="1">
        <v>43550</v>
      </c>
      <c r="Q6" t="s">
        <v>67</v>
      </c>
      <c r="R6" s="73">
        <v>1333.34</v>
      </c>
      <c r="S6" s="73">
        <v>12000.02</v>
      </c>
      <c r="T6" s="75">
        <f t="shared" si="0"/>
        <v>0.11111148148086419</v>
      </c>
      <c r="U6" s="14"/>
      <c r="V6" s="73">
        <v>11888</v>
      </c>
      <c r="W6" s="44">
        <v>4010</v>
      </c>
      <c r="X6" s="73">
        <f t="shared" si="1"/>
        <v>1320.8932918445134</v>
      </c>
      <c r="Y6" s="33">
        <f t="shared" si="2"/>
        <v>330.22332296112836</v>
      </c>
      <c r="Z6" s="16">
        <v>16630</v>
      </c>
      <c r="AA6" s="36">
        <f t="shared" si="3"/>
        <v>445.55704073826541</v>
      </c>
      <c r="AB6" s="36">
        <f t="shared" si="4"/>
        <v>55.694630092283177</v>
      </c>
      <c r="AC6" s="37">
        <v>16610</v>
      </c>
    </row>
    <row r="7" spans="1:16343" x14ac:dyDescent="0.2">
      <c r="A7" s="7" t="s">
        <v>74</v>
      </c>
      <c r="B7" t="s">
        <v>75</v>
      </c>
      <c r="C7" s="7">
        <v>14600</v>
      </c>
      <c r="D7" t="s">
        <v>17</v>
      </c>
      <c r="E7" s="7">
        <v>2345678</v>
      </c>
      <c r="F7" s="7" t="s">
        <v>86</v>
      </c>
      <c r="G7" s="7">
        <v>1112223334</v>
      </c>
      <c r="H7">
        <v>32012</v>
      </c>
      <c r="I7" t="s">
        <v>18</v>
      </c>
      <c r="J7" t="s">
        <v>69</v>
      </c>
      <c r="K7" t="s">
        <v>20</v>
      </c>
      <c r="L7" t="s">
        <v>21</v>
      </c>
      <c r="M7" s="70" t="s">
        <v>26</v>
      </c>
      <c r="N7" t="s">
        <v>27</v>
      </c>
      <c r="O7" s="1">
        <v>43548</v>
      </c>
      <c r="P7" s="1">
        <v>43550</v>
      </c>
      <c r="Q7" t="s">
        <v>67</v>
      </c>
      <c r="R7" s="73">
        <v>1333.33</v>
      </c>
      <c r="S7" s="73">
        <v>12000.02</v>
      </c>
      <c r="T7" s="75">
        <f t="shared" si="0"/>
        <v>0.11111064814891974</v>
      </c>
      <c r="U7" s="14"/>
      <c r="V7" s="73">
        <v>11888</v>
      </c>
      <c r="W7" s="44">
        <v>4010</v>
      </c>
      <c r="X7" s="73">
        <f t="shared" si="1"/>
        <v>1320.883385194358</v>
      </c>
      <c r="Y7" s="33">
        <f t="shared" si="2"/>
        <v>330.22084629858949</v>
      </c>
      <c r="Z7" s="16">
        <v>16630</v>
      </c>
      <c r="AA7" s="36">
        <f t="shared" si="3"/>
        <v>445.55369907716818</v>
      </c>
      <c r="AB7" s="36">
        <f t="shared" si="4"/>
        <v>55.694212384646022</v>
      </c>
      <c r="AC7" s="37">
        <v>16610</v>
      </c>
    </row>
    <row r="8" spans="1:16343" x14ac:dyDescent="0.2">
      <c r="A8" s="7" t="s">
        <v>77</v>
      </c>
      <c r="B8" t="s">
        <v>76</v>
      </c>
      <c r="C8" s="7">
        <v>14600</v>
      </c>
      <c r="D8" t="s">
        <v>17</v>
      </c>
      <c r="E8" s="7">
        <v>2345678</v>
      </c>
      <c r="F8" s="7" t="s">
        <v>86</v>
      </c>
      <c r="G8" s="7">
        <v>1112223334</v>
      </c>
      <c r="H8">
        <v>32012</v>
      </c>
      <c r="I8" t="s">
        <v>18</v>
      </c>
      <c r="J8" t="s">
        <v>69</v>
      </c>
      <c r="K8" t="s">
        <v>20</v>
      </c>
      <c r="L8" t="s">
        <v>21</v>
      </c>
      <c r="M8" s="70" t="s">
        <v>28</v>
      </c>
      <c r="N8" t="s">
        <v>29</v>
      </c>
      <c r="O8" s="1">
        <v>43578</v>
      </c>
      <c r="P8" s="1">
        <v>43581</v>
      </c>
      <c r="Q8" t="s">
        <v>67</v>
      </c>
      <c r="R8" s="73">
        <v>1333.34</v>
      </c>
      <c r="S8" s="73">
        <v>12000.02</v>
      </c>
      <c r="T8" s="75">
        <f t="shared" si="0"/>
        <v>0.11111148148086419</v>
      </c>
      <c r="U8" s="14"/>
      <c r="V8" s="73">
        <v>11888</v>
      </c>
      <c r="W8" s="44">
        <v>4010</v>
      </c>
      <c r="X8" s="73">
        <f t="shared" si="1"/>
        <v>1320.8932918445134</v>
      </c>
      <c r="Y8" s="33">
        <f t="shared" si="2"/>
        <v>330.22332296112836</v>
      </c>
      <c r="Z8" s="16">
        <v>16630</v>
      </c>
      <c r="AA8" s="36">
        <f t="shared" si="3"/>
        <v>445.55704073826541</v>
      </c>
      <c r="AB8" s="36">
        <f t="shared" si="4"/>
        <v>55.694630092283177</v>
      </c>
      <c r="AC8" s="37">
        <v>16610</v>
      </c>
    </row>
    <row r="9" spans="1:16343" x14ac:dyDescent="0.2">
      <c r="A9" s="7" t="s">
        <v>74</v>
      </c>
      <c r="B9" t="s">
        <v>75</v>
      </c>
      <c r="C9" s="7">
        <v>14600</v>
      </c>
      <c r="D9" t="s">
        <v>17</v>
      </c>
      <c r="E9" s="7">
        <v>2345678</v>
      </c>
      <c r="F9" s="7" t="s">
        <v>86</v>
      </c>
      <c r="G9" s="7">
        <v>1112223334</v>
      </c>
      <c r="H9">
        <v>32012</v>
      </c>
      <c r="I9" t="s">
        <v>18</v>
      </c>
      <c r="J9" t="s">
        <v>69</v>
      </c>
      <c r="K9" t="s">
        <v>20</v>
      </c>
      <c r="L9" t="s">
        <v>21</v>
      </c>
      <c r="M9" s="70" t="s">
        <v>28</v>
      </c>
      <c r="N9" t="s">
        <v>29</v>
      </c>
      <c r="O9" s="1">
        <v>43578</v>
      </c>
      <c r="P9" s="1">
        <v>43581</v>
      </c>
      <c r="Q9" t="s">
        <v>67</v>
      </c>
      <c r="R9" s="73">
        <v>1333.33</v>
      </c>
      <c r="S9" s="73">
        <v>12000.02</v>
      </c>
      <c r="T9" s="75">
        <f t="shared" si="0"/>
        <v>0.11111064814891974</v>
      </c>
      <c r="U9" s="14"/>
      <c r="V9" s="73">
        <v>11888</v>
      </c>
      <c r="W9" s="44">
        <v>4010</v>
      </c>
      <c r="X9" s="73">
        <f t="shared" si="1"/>
        <v>1320.883385194358</v>
      </c>
      <c r="Y9" s="33">
        <f t="shared" si="2"/>
        <v>330.22084629858949</v>
      </c>
      <c r="Z9" s="16">
        <v>16630</v>
      </c>
      <c r="AA9" s="36">
        <f t="shared" si="3"/>
        <v>445.55369907716818</v>
      </c>
      <c r="AB9" s="36">
        <f t="shared" si="4"/>
        <v>55.694212384646022</v>
      </c>
      <c r="AC9" s="37">
        <v>16610</v>
      </c>
    </row>
    <row r="10" spans="1:16343" x14ac:dyDescent="0.2">
      <c r="A10" s="7" t="s">
        <v>77</v>
      </c>
      <c r="B10" t="s">
        <v>76</v>
      </c>
      <c r="C10" s="7">
        <v>14600</v>
      </c>
      <c r="D10" t="s">
        <v>17</v>
      </c>
      <c r="E10" s="7">
        <v>2345678</v>
      </c>
      <c r="F10" s="39" t="s">
        <v>86</v>
      </c>
      <c r="G10" s="7">
        <v>1112223334</v>
      </c>
      <c r="H10">
        <v>32012</v>
      </c>
      <c r="I10" t="s">
        <v>18</v>
      </c>
      <c r="J10" t="s">
        <v>69</v>
      </c>
      <c r="K10" t="s">
        <v>20</v>
      </c>
      <c r="L10" t="s">
        <v>21</v>
      </c>
      <c r="M10" s="70" t="s">
        <v>30</v>
      </c>
      <c r="N10" t="s">
        <v>31</v>
      </c>
      <c r="O10" s="1">
        <v>43606</v>
      </c>
      <c r="P10" s="1">
        <v>43609</v>
      </c>
      <c r="Q10" t="s">
        <v>67</v>
      </c>
      <c r="R10" s="73">
        <v>666.67</v>
      </c>
      <c r="S10" s="73">
        <v>12000.02</v>
      </c>
      <c r="T10" s="75">
        <f t="shared" si="0"/>
        <v>5.5555740740432097E-2</v>
      </c>
      <c r="U10" s="14"/>
      <c r="V10" s="73">
        <v>11888</v>
      </c>
      <c r="W10" s="44">
        <v>4010</v>
      </c>
      <c r="X10" s="73">
        <f t="shared" si="1"/>
        <v>660.44664592225672</v>
      </c>
      <c r="Y10" s="33">
        <f t="shared" si="2"/>
        <v>165.11166148056418</v>
      </c>
      <c r="Z10" s="16">
        <v>16630</v>
      </c>
      <c r="AA10" s="36">
        <f t="shared" si="3"/>
        <v>222.77852036913271</v>
      </c>
      <c r="AB10" s="36">
        <f t="shared" si="4"/>
        <v>27.847315046141588</v>
      </c>
      <c r="AC10" s="37">
        <v>16610</v>
      </c>
    </row>
    <row r="11" spans="1:16343" x14ac:dyDescent="0.2">
      <c r="A11" s="7" t="s">
        <v>74</v>
      </c>
      <c r="B11" t="s">
        <v>75</v>
      </c>
      <c r="C11" s="7">
        <v>14600</v>
      </c>
      <c r="D11" t="s">
        <v>17</v>
      </c>
      <c r="E11" s="7">
        <v>2345678</v>
      </c>
      <c r="F11" s="39" t="s">
        <v>86</v>
      </c>
      <c r="G11" s="7">
        <v>1112223334</v>
      </c>
      <c r="H11">
        <v>32012</v>
      </c>
      <c r="I11" t="s">
        <v>18</v>
      </c>
      <c r="J11" t="s">
        <v>69</v>
      </c>
      <c r="K11" t="s">
        <v>20</v>
      </c>
      <c r="L11" t="s">
        <v>21</v>
      </c>
      <c r="M11" s="70" t="s">
        <v>30</v>
      </c>
      <c r="N11" t="s">
        <v>31</v>
      </c>
      <c r="O11" s="1">
        <v>43606</v>
      </c>
      <c r="P11" s="1">
        <v>43609</v>
      </c>
      <c r="Q11" t="s">
        <v>67</v>
      </c>
      <c r="R11" s="73">
        <v>666.67</v>
      </c>
      <c r="S11" s="73">
        <v>12000.02</v>
      </c>
      <c r="T11" s="75">
        <f t="shared" si="0"/>
        <v>5.5555740740432097E-2</v>
      </c>
      <c r="U11" s="14"/>
      <c r="V11" s="73">
        <v>11888</v>
      </c>
      <c r="W11" s="44">
        <v>4010</v>
      </c>
      <c r="X11" s="73">
        <f t="shared" si="1"/>
        <v>660.44664592225672</v>
      </c>
      <c r="Y11" s="33">
        <f t="shared" si="2"/>
        <v>165.11166148056418</v>
      </c>
      <c r="Z11" s="16">
        <v>16630</v>
      </c>
      <c r="AA11" s="36">
        <f t="shared" si="3"/>
        <v>222.77852036913271</v>
      </c>
      <c r="AB11" s="36">
        <f t="shared" si="4"/>
        <v>27.847315046141588</v>
      </c>
      <c r="AC11" s="37">
        <v>16610</v>
      </c>
    </row>
    <row r="12" spans="1:16343" x14ac:dyDescent="0.2">
      <c r="A12" s="7" t="s">
        <v>80</v>
      </c>
      <c r="B12" t="s">
        <v>83</v>
      </c>
      <c r="C12" s="7">
        <v>14601</v>
      </c>
      <c r="D12" t="s">
        <v>68</v>
      </c>
      <c r="E12" s="7">
        <v>2345678</v>
      </c>
      <c r="F12" s="39" t="s">
        <v>86</v>
      </c>
      <c r="G12" s="7">
        <v>1112223334</v>
      </c>
      <c r="H12">
        <v>32012</v>
      </c>
      <c r="I12" t="s">
        <v>18</v>
      </c>
      <c r="J12" t="s">
        <v>69</v>
      </c>
      <c r="K12" t="s">
        <v>20</v>
      </c>
      <c r="L12" t="s">
        <v>21</v>
      </c>
      <c r="M12" s="7" t="s">
        <v>30</v>
      </c>
      <c r="N12" t="s">
        <v>31</v>
      </c>
      <c r="O12" s="1">
        <v>43606</v>
      </c>
      <c r="P12" s="1">
        <v>43609</v>
      </c>
      <c r="Q12" t="s">
        <v>67</v>
      </c>
      <c r="R12" s="14">
        <v>666.67</v>
      </c>
      <c r="S12" s="14"/>
      <c r="T12" s="7"/>
      <c r="U12" s="13"/>
      <c r="V12" s="13"/>
      <c r="W12" s="13"/>
      <c r="X12" s="7"/>
      <c r="Y12" s="80"/>
      <c r="Z12" s="80"/>
      <c r="AA12" s="32"/>
      <c r="AB12" s="81"/>
      <c r="AC12" s="82"/>
    </row>
    <row r="13" spans="1:16343" x14ac:dyDescent="0.2">
      <c r="A13" s="7" t="s">
        <v>81</v>
      </c>
      <c r="B13" t="s">
        <v>84</v>
      </c>
      <c r="C13" s="7">
        <v>14601</v>
      </c>
      <c r="D13" t="s">
        <v>68</v>
      </c>
      <c r="E13" s="7">
        <v>2345678</v>
      </c>
      <c r="F13" s="39" t="s">
        <v>86</v>
      </c>
      <c r="G13" s="7">
        <v>1112223334</v>
      </c>
      <c r="H13">
        <v>32012</v>
      </c>
      <c r="I13" t="s">
        <v>18</v>
      </c>
      <c r="J13" t="s">
        <v>69</v>
      </c>
      <c r="K13" t="s">
        <v>20</v>
      </c>
      <c r="L13" t="s">
        <v>21</v>
      </c>
      <c r="M13" s="7" t="s">
        <v>30</v>
      </c>
      <c r="N13" t="s">
        <v>31</v>
      </c>
      <c r="O13" s="1">
        <v>43606</v>
      </c>
      <c r="P13" s="1">
        <v>43609</v>
      </c>
      <c r="Q13" t="s">
        <v>67</v>
      </c>
      <c r="R13" s="14">
        <v>666.67</v>
      </c>
      <c r="S13" s="14"/>
      <c r="T13" s="7"/>
      <c r="U13" s="13"/>
      <c r="V13" s="13"/>
      <c r="W13" s="13"/>
      <c r="X13" s="7"/>
      <c r="Y13" s="80"/>
      <c r="Z13" s="80"/>
      <c r="AA13" s="32"/>
      <c r="AB13" s="81"/>
      <c r="AC13" s="82"/>
    </row>
    <row r="14" spans="1:16343" x14ac:dyDescent="0.2">
      <c r="A14" s="7" t="s">
        <v>80</v>
      </c>
      <c r="B14" t="s">
        <v>83</v>
      </c>
      <c r="C14" s="7">
        <v>14601</v>
      </c>
      <c r="D14" t="s">
        <v>68</v>
      </c>
      <c r="E14" s="7">
        <v>2345678</v>
      </c>
      <c r="F14" s="39" t="s">
        <v>86</v>
      </c>
      <c r="G14" s="7">
        <v>1112223334</v>
      </c>
      <c r="H14">
        <v>32012</v>
      </c>
      <c r="I14" t="s">
        <v>18</v>
      </c>
      <c r="J14" t="s">
        <v>69</v>
      </c>
      <c r="K14" t="s">
        <v>20</v>
      </c>
      <c r="L14" t="s">
        <v>21</v>
      </c>
      <c r="M14" s="7" t="s">
        <v>70</v>
      </c>
      <c r="N14" t="s">
        <v>71</v>
      </c>
      <c r="O14" s="1">
        <v>43639</v>
      </c>
      <c r="P14" s="1">
        <v>43642</v>
      </c>
      <c r="Q14" t="s">
        <v>67</v>
      </c>
      <c r="R14" s="14">
        <v>1333.34</v>
      </c>
      <c r="S14" s="14"/>
      <c r="T14" s="7"/>
      <c r="U14" s="13"/>
      <c r="V14" s="13"/>
      <c r="W14" s="13"/>
      <c r="X14" s="7"/>
      <c r="Y14" s="80"/>
      <c r="Z14" s="80"/>
      <c r="AA14" s="32"/>
      <c r="AB14" s="81"/>
      <c r="AC14" s="82"/>
    </row>
    <row r="15" spans="1:16343" x14ac:dyDescent="0.2">
      <c r="A15" s="7" t="s">
        <v>81</v>
      </c>
      <c r="B15" t="s">
        <v>84</v>
      </c>
      <c r="C15" s="7">
        <v>14601</v>
      </c>
      <c r="D15" t="s">
        <v>68</v>
      </c>
      <c r="E15" s="7">
        <v>2345678</v>
      </c>
      <c r="F15" s="39" t="s">
        <v>86</v>
      </c>
      <c r="G15" s="7">
        <v>1112223334</v>
      </c>
      <c r="H15">
        <v>32012</v>
      </c>
      <c r="I15" t="s">
        <v>18</v>
      </c>
      <c r="J15" t="s">
        <v>69</v>
      </c>
      <c r="K15" t="s">
        <v>20</v>
      </c>
      <c r="L15" t="s">
        <v>21</v>
      </c>
      <c r="M15" s="7" t="s">
        <v>70</v>
      </c>
      <c r="N15" t="s">
        <v>71</v>
      </c>
      <c r="O15" s="1">
        <v>43639</v>
      </c>
      <c r="P15" s="1">
        <v>43642</v>
      </c>
      <c r="Q15" t="s">
        <v>67</v>
      </c>
      <c r="R15" s="14">
        <v>1333.33</v>
      </c>
      <c r="S15" s="14"/>
      <c r="T15" s="7"/>
      <c r="U15" s="13"/>
      <c r="V15" s="13"/>
      <c r="W15" s="13"/>
      <c r="X15" s="7"/>
      <c r="Y15" s="80"/>
      <c r="Z15" s="80"/>
      <c r="AA15" s="32"/>
      <c r="AB15" s="81"/>
      <c r="AC15" s="82"/>
    </row>
    <row r="16" spans="1:16343" x14ac:dyDescent="0.2">
      <c r="A16" s="7" t="s">
        <v>78</v>
      </c>
      <c r="B16" t="s">
        <v>79</v>
      </c>
      <c r="C16" s="7">
        <v>14600</v>
      </c>
      <c r="D16" t="s">
        <v>17</v>
      </c>
      <c r="E16" s="7">
        <v>2345678</v>
      </c>
      <c r="F16" s="39" t="s">
        <v>86</v>
      </c>
      <c r="G16" s="7">
        <v>1112223334</v>
      </c>
      <c r="I16" t="s">
        <v>18</v>
      </c>
      <c r="J16" t="s">
        <v>69</v>
      </c>
      <c r="K16" t="s">
        <v>20</v>
      </c>
      <c r="L16" t="s">
        <v>21</v>
      </c>
      <c r="M16" s="49" t="s">
        <v>41</v>
      </c>
      <c r="N16" t="s">
        <v>42</v>
      </c>
      <c r="O16" s="1">
        <v>43373</v>
      </c>
      <c r="P16" s="1">
        <v>43371</v>
      </c>
      <c r="Q16" t="s">
        <v>67</v>
      </c>
      <c r="R16" s="47">
        <v>1333.34</v>
      </c>
      <c r="S16" s="47">
        <v>12000.02</v>
      </c>
      <c r="T16" s="51">
        <f>R16/S16</f>
        <v>0.11111148148086419</v>
      </c>
      <c r="U16" s="47">
        <v>1863</v>
      </c>
      <c r="V16" s="14"/>
      <c r="W16" s="44">
        <v>4010</v>
      </c>
      <c r="X16" s="47">
        <f>U16*T16</f>
        <v>207.00068999884999</v>
      </c>
      <c r="Y16" s="76">
        <f>X16*25%</f>
        <v>51.750172499712498</v>
      </c>
      <c r="Z16" s="67">
        <v>16620</v>
      </c>
      <c r="AA16" s="36">
        <f>T16*W16</f>
        <v>445.55704073826541</v>
      </c>
      <c r="AB16" s="36">
        <f>AA16*25%/2</f>
        <v>55.694630092283177</v>
      </c>
      <c r="AC16" s="37">
        <v>16610</v>
      </c>
    </row>
    <row r="17" spans="1:29" x14ac:dyDescent="0.2">
      <c r="A17" s="7" t="s">
        <v>82</v>
      </c>
      <c r="B17" t="s">
        <v>85</v>
      </c>
      <c r="C17" s="7">
        <v>14601</v>
      </c>
      <c r="D17" t="s">
        <v>68</v>
      </c>
      <c r="E17" s="7">
        <v>2345678</v>
      </c>
      <c r="F17" s="39" t="s">
        <v>86</v>
      </c>
      <c r="G17" s="7">
        <v>1112223334</v>
      </c>
      <c r="H17">
        <v>32012</v>
      </c>
      <c r="I17" t="s">
        <v>18</v>
      </c>
      <c r="J17" t="s">
        <v>69</v>
      </c>
      <c r="K17" t="s">
        <v>20</v>
      </c>
      <c r="L17" t="s">
        <v>21</v>
      </c>
      <c r="M17" s="7" t="s">
        <v>41</v>
      </c>
      <c r="N17" t="s">
        <v>42</v>
      </c>
      <c r="O17" s="1">
        <v>43334</v>
      </c>
      <c r="P17" s="1">
        <v>43336</v>
      </c>
      <c r="Q17" t="s">
        <v>67</v>
      </c>
      <c r="R17" s="14">
        <v>1250.01</v>
      </c>
      <c r="S17" s="14"/>
      <c r="T17" s="7"/>
      <c r="U17" s="13"/>
      <c r="V17" s="13"/>
      <c r="W17" s="13"/>
      <c r="X17" s="7"/>
      <c r="Y17" s="80"/>
      <c r="Z17" s="80"/>
      <c r="AA17" s="32"/>
      <c r="AB17" s="81"/>
      <c r="AC17" s="82"/>
    </row>
    <row r="18" spans="1:29" x14ac:dyDescent="0.2">
      <c r="A18" s="7" t="s">
        <v>72</v>
      </c>
      <c r="B18" t="s">
        <v>73</v>
      </c>
      <c r="C18" s="7">
        <v>14600</v>
      </c>
      <c r="D18" t="s">
        <v>17</v>
      </c>
      <c r="E18" s="7">
        <v>2345678</v>
      </c>
      <c r="F18" s="39" t="s">
        <v>86</v>
      </c>
      <c r="G18" s="7">
        <v>1112223334</v>
      </c>
      <c r="H18">
        <v>32012</v>
      </c>
      <c r="I18" t="s">
        <v>18</v>
      </c>
      <c r="J18" t="s">
        <v>69</v>
      </c>
      <c r="K18" t="s">
        <v>20</v>
      </c>
      <c r="L18" t="s">
        <v>21</v>
      </c>
      <c r="M18" s="49" t="s">
        <v>32</v>
      </c>
      <c r="N18" t="s">
        <v>33</v>
      </c>
      <c r="O18" s="1">
        <v>43366</v>
      </c>
      <c r="P18" s="1">
        <v>43369</v>
      </c>
      <c r="Q18" t="s">
        <v>67</v>
      </c>
      <c r="R18" s="47">
        <v>2666.67</v>
      </c>
      <c r="S18" s="47">
        <v>12000.02</v>
      </c>
      <c r="T18" s="51">
        <f t="shared" ref="T18:T24" si="5">R18/S18</f>
        <v>0.22222212962978394</v>
      </c>
      <c r="U18" s="47">
        <v>1863</v>
      </c>
      <c r="V18" s="14"/>
      <c r="W18" s="44">
        <v>4010</v>
      </c>
      <c r="X18" s="47">
        <f t="shared" ref="X18:X24" si="6">U18*T18</f>
        <v>413.99982750028749</v>
      </c>
      <c r="Y18" s="76">
        <f t="shared" ref="Y18:Y24" si="7">X18*25%</f>
        <v>103.49995687507187</v>
      </c>
      <c r="Z18" s="67">
        <v>16620</v>
      </c>
      <c r="AA18" s="36">
        <f t="shared" ref="AA18:AA24" si="8">T18*W18</f>
        <v>891.11073981543359</v>
      </c>
      <c r="AB18" s="36">
        <f t="shared" ref="AB18:AB24" si="9">AA18*25%/2</f>
        <v>111.3888424769292</v>
      </c>
      <c r="AC18" s="37">
        <v>16610</v>
      </c>
    </row>
    <row r="19" spans="1:29" x14ac:dyDescent="0.2">
      <c r="A19" s="7" t="s">
        <v>74</v>
      </c>
      <c r="B19" t="s">
        <v>75</v>
      </c>
      <c r="C19" s="7">
        <v>14600</v>
      </c>
      <c r="D19" t="s">
        <v>17</v>
      </c>
      <c r="E19" s="7">
        <v>2345678</v>
      </c>
      <c r="F19" s="39" t="s">
        <v>86</v>
      </c>
      <c r="G19" s="7">
        <v>1112223334</v>
      </c>
      <c r="I19" t="s">
        <v>18</v>
      </c>
      <c r="J19" t="s">
        <v>69</v>
      </c>
      <c r="K19" t="s">
        <v>20</v>
      </c>
      <c r="L19" t="s">
        <v>21</v>
      </c>
      <c r="M19" s="49" t="s">
        <v>34</v>
      </c>
      <c r="N19" t="s">
        <v>35</v>
      </c>
      <c r="O19" s="1">
        <v>43444</v>
      </c>
      <c r="P19" s="1">
        <v>43444</v>
      </c>
      <c r="Q19" t="s">
        <v>67</v>
      </c>
      <c r="R19" s="47">
        <v>1333.33</v>
      </c>
      <c r="S19" s="47">
        <v>12000.02</v>
      </c>
      <c r="T19" s="51">
        <f t="shared" si="5"/>
        <v>0.11111064814891974</v>
      </c>
      <c r="U19" s="47">
        <v>1863</v>
      </c>
      <c r="V19" s="14"/>
      <c r="W19" s="44">
        <v>4010</v>
      </c>
      <c r="X19" s="47">
        <f t="shared" si="6"/>
        <v>206.99913750143747</v>
      </c>
      <c r="Y19" s="76">
        <f t="shared" si="7"/>
        <v>51.749784375359368</v>
      </c>
      <c r="Z19" s="67">
        <v>16620</v>
      </c>
      <c r="AA19" s="36">
        <f t="shared" si="8"/>
        <v>445.55369907716818</v>
      </c>
      <c r="AB19" s="36">
        <f t="shared" si="9"/>
        <v>55.694212384646022</v>
      </c>
      <c r="AC19" s="37">
        <v>16610</v>
      </c>
    </row>
    <row r="20" spans="1:29" x14ac:dyDescent="0.2">
      <c r="A20" s="7" t="s">
        <v>77</v>
      </c>
      <c r="B20" t="s">
        <v>76</v>
      </c>
      <c r="C20" s="7">
        <v>14600</v>
      </c>
      <c r="D20" t="s">
        <v>17</v>
      </c>
      <c r="E20" s="7">
        <v>2345678</v>
      </c>
      <c r="F20" s="39" t="s">
        <v>86</v>
      </c>
      <c r="G20" s="7">
        <v>1112223334</v>
      </c>
      <c r="I20" t="s">
        <v>18</v>
      </c>
      <c r="J20" t="s">
        <v>69</v>
      </c>
      <c r="K20" t="s">
        <v>20</v>
      </c>
      <c r="L20" t="s">
        <v>21</v>
      </c>
      <c r="M20" s="49" t="s">
        <v>34</v>
      </c>
      <c r="N20" t="s">
        <v>35</v>
      </c>
      <c r="O20" s="1">
        <v>43479</v>
      </c>
      <c r="P20" s="1">
        <v>43479</v>
      </c>
      <c r="Q20" t="s">
        <v>67</v>
      </c>
      <c r="R20" s="47">
        <v>1333.34</v>
      </c>
      <c r="S20" s="47">
        <v>12000.02</v>
      </c>
      <c r="T20" s="51">
        <f t="shared" si="5"/>
        <v>0.11111148148086419</v>
      </c>
      <c r="U20" s="47">
        <v>1863</v>
      </c>
      <c r="V20" s="14"/>
      <c r="W20" s="44">
        <v>4010</v>
      </c>
      <c r="X20" s="47">
        <f t="shared" si="6"/>
        <v>207.00068999884999</v>
      </c>
      <c r="Y20" s="76">
        <f t="shared" si="7"/>
        <v>51.750172499712498</v>
      </c>
      <c r="Z20" s="67">
        <v>16620</v>
      </c>
      <c r="AA20" s="36">
        <f t="shared" si="8"/>
        <v>445.55704073826541</v>
      </c>
      <c r="AB20" s="36">
        <f t="shared" si="9"/>
        <v>55.694630092283177</v>
      </c>
      <c r="AC20" s="37">
        <v>16610</v>
      </c>
    </row>
    <row r="21" spans="1:29" x14ac:dyDescent="0.2">
      <c r="A21" s="7" t="s">
        <v>74</v>
      </c>
      <c r="B21" t="s">
        <v>75</v>
      </c>
      <c r="C21" s="7">
        <v>14600</v>
      </c>
      <c r="D21" t="s">
        <v>17</v>
      </c>
      <c r="E21" s="7">
        <v>2345678</v>
      </c>
      <c r="F21" s="39" t="s">
        <v>86</v>
      </c>
      <c r="G21" s="7">
        <v>1112223334</v>
      </c>
      <c r="I21" t="s">
        <v>18</v>
      </c>
      <c r="J21" t="s">
        <v>69</v>
      </c>
      <c r="K21" t="s">
        <v>20</v>
      </c>
      <c r="L21" t="s">
        <v>21</v>
      </c>
      <c r="M21" s="49" t="s">
        <v>36</v>
      </c>
      <c r="N21" t="s">
        <v>37</v>
      </c>
      <c r="O21" s="1">
        <v>43444</v>
      </c>
      <c r="P21" s="1">
        <v>43444</v>
      </c>
      <c r="Q21" t="s">
        <v>67</v>
      </c>
      <c r="R21" s="47">
        <v>1333.33</v>
      </c>
      <c r="S21" s="47">
        <v>12000.02</v>
      </c>
      <c r="T21" s="51">
        <f t="shared" si="5"/>
        <v>0.11111064814891974</v>
      </c>
      <c r="U21" s="47">
        <v>1863</v>
      </c>
      <c r="V21" s="14"/>
      <c r="W21" s="44">
        <v>4010</v>
      </c>
      <c r="X21" s="47">
        <f t="shared" si="6"/>
        <v>206.99913750143747</v>
      </c>
      <c r="Y21" s="76">
        <f t="shared" si="7"/>
        <v>51.749784375359368</v>
      </c>
      <c r="Z21" s="67">
        <v>16620</v>
      </c>
      <c r="AA21" s="36">
        <f t="shared" si="8"/>
        <v>445.55369907716818</v>
      </c>
      <c r="AB21" s="36">
        <f t="shared" si="9"/>
        <v>55.694212384646022</v>
      </c>
      <c r="AC21" s="37">
        <v>16610</v>
      </c>
    </row>
    <row r="22" spans="1:29" x14ac:dyDescent="0.2">
      <c r="A22" s="7" t="s">
        <v>77</v>
      </c>
      <c r="B22" s="38" t="s">
        <v>76</v>
      </c>
      <c r="C22" s="7">
        <v>14600</v>
      </c>
      <c r="D22" t="s">
        <v>17</v>
      </c>
      <c r="E22" s="7">
        <v>2345678</v>
      </c>
      <c r="F22" s="39" t="s">
        <v>86</v>
      </c>
      <c r="G22" s="7">
        <v>1112223334</v>
      </c>
      <c r="I22" t="s">
        <v>18</v>
      </c>
      <c r="J22" t="s">
        <v>69</v>
      </c>
      <c r="K22" t="s">
        <v>20</v>
      </c>
      <c r="L22" t="s">
        <v>21</v>
      </c>
      <c r="M22" s="49" t="s">
        <v>36</v>
      </c>
      <c r="N22" t="s">
        <v>37</v>
      </c>
      <c r="O22" s="1">
        <v>43479</v>
      </c>
      <c r="P22" s="1">
        <v>43479</v>
      </c>
      <c r="Q22" t="s">
        <v>67</v>
      </c>
      <c r="R22" s="47">
        <v>1333.34</v>
      </c>
      <c r="S22" s="47">
        <v>12000.02</v>
      </c>
      <c r="T22" s="51">
        <f t="shared" si="5"/>
        <v>0.11111148148086419</v>
      </c>
      <c r="U22" s="47">
        <v>1863</v>
      </c>
      <c r="V22" s="14"/>
      <c r="W22" s="44">
        <v>4010</v>
      </c>
      <c r="X22" s="47">
        <f t="shared" si="6"/>
        <v>207.00068999884999</v>
      </c>
      <c r="Y22" s="76">
        <f t="shared" si="7"/>
        <v>51.750172499712498</v>
      </c>
      <c r="Z22" s="67">
        <v>16620</v>
      </c>
      <c r="AA22" s="36">
        <f t="shared" si="8"/>
        <v>445.55704073826541</v>
      </c>
      <c r="AB22" s="36">
        <f t="shared" si="9"/>
        <v>55.694630092283177</v>
      </c>
      <c r="AC22" s="37">
        <v>16610</v>
      </c>
    </row>
    <row r="23" spans="1:29" x14ac:dyDescent="0.2">
      <c r="A23" s="7" t="s">
        <v>74</v>
      </c>
      <c r="B23" t="s">
        <v>75</v>
      </c>
      <c r="C23" s="7">
        <v>14600</v>
      </c>
      <c r="D23" t="s">
        <v>17</v>
      </c>
      <c r="E23" s="7">
        <v>2345678</v>
      </c>
      <c r="F23" s="39" t="s">
        <v>86</v>
      </c>
      <c r="G23" s="7">
        <v>1112223334</v>
      </c>
      <c r="H23">
        <v>32012</v>
      </c>
      <c r="I23" t="s">
        <v>18</v>
      </c>
      <c r="J23" t="s">
        <v>69</v>
      </c>
      <c r="K23" t="s">
        <v>20</v>
      </c>
      <c r="L23" t="s">
        <v>21</v>
      </c>
      <c r="M23" s="49" t="s">
        <v>38</v>
      </c>
      <c r="N23" t="s">
        <v>39</v>
      </c>
      <c r="O23" s="1">
        <v>43453</v>
      </c>
      <c r="P23" s="1">
        <v>43455</v>
      </c>
      <c r="Q23" t="s">
        <v>67</v>
      </c>
      <c r="R23" s="47">
        <v>1333.33</v>
      </c>
      <c r="S23" s="47">
        <v>12000.02</v>
      </c>
      <c r="T23" s="51">
        <f t="shared" si="5"/>
        <v>0.11111064814891974</v>
      </c>
      <c r="U23" s="47">
        <v>1863</v>
      </c>
      <c r="V23" s="14"/>
      <c r="W23" s="44">
        <v>4010</v>
      </c>
      <c r="X23" s="47">
        <f t="shared" si="6"/>
        <v>206.99913750143747</v>
      </c>
      <c r="Y23" s="76">
        <f t="shared" si="7"/>
        <v>51.749784375359368</v>
      </c>
      <c r="Z23" s="67">
        <v>16620</v>
      </c>
      <c r="AA23" s="36">
        <f t="shared" si="8"/>
        <v>445.55369907716818</v>
      </c>
      <c r="AB23" s="36">
        <f t="shared" si="9"/>
        <v>55.694212384646022</v>
      </c>
      <c r="AC23" s="37">
        <v>16610</v>
      </c>
    </row>
    <row r="24" spans="1:29" ht="16" thickBot="1" x14ac:dyDescent="0.25">
      <c r="A24" s="7" t="s">
        <v>77</v>
      </c>
      <c r="B24" t="s">
        <v>76</v>
      </c>
      <c r="C24" s="8">
        <v>14600</v>
      </c>
      <c r="D24" t="s">
        <v>17</v>
      </c>
      <c r="E24" s="7">
        <v>2345678</v>
      </c>
      <c r="F24" s="39" t="s">
        <v>86</v>
      </c>
      <c r="G24" s="7">
        <v>1112223334</v>
      </c>
      <c r="I24" t="s">
        <v>18</v>
      </c>
      <c r="J24" t="s">
        <v>69</v>
      </c>
      <c r="K24" t="s">
        <v>20</v>
      </c>
      <c r="L24" t="s">
        <v>21</v>
      </c>
      <c r="M24" s="50" t="s">
        <v>38</v>
      </c>
      <c r="N24" t="s">
        <v>39</v>
      </c>
      <c r="O24" s="1">
        <v>43479</v>
      </c>
      <c r="P24" s="1">
        <v>43479</v>
      </c>
      <c r="Q24" t="s">
        <v>67</v>
      </c>
      <c r="R24" s="48">
        <v>1333.34</v>
      </c>
      <c r="S24" s="48">
        <v>12000.02</v>
      </c>
      <c r="T24" s="52">
        <f t="shared" si="5"/>
        <v>0.11111148148086419</v>
      </c>
      <c r="U24" s="48">
        <v>1863</v>
      </c>
      <c r="V24" s="15"/>
      <c r="W24" s="45">
        <v>4010</v>
      </c>
      <c r="X24" s="48">
        <f t="shared" si="6"/>
        <v>207.00068999884999</v>
      </c>
      <c r="Y24" s="76">
        <f t="shared" si="7"/>
        <v>51.750172499712498</v>
      </c>
      <c r="Z24" s="67">
        <v>16620</v>
      </c>
      <c r="AA24" s="79">
        <f t="shared" si="8"/>
        <v>445.55704073826541</v>
      </c>
      <c r="AB24" s="36">
        <f t="shared" si="9"/>
        <v>55.694630092283177</v>
      </c>
      <c r="AC24" s="37">
        <v>16610</v>
      </c>
    </row>
    <row r="25" spans="1:29" x14ac:dyDescent="0.2">
      <c r="Y25" s="78"/>
      <c r="Z25" s="78"/>
      <c r="AB25" s="77"/>
      <c r="AC25" s="77"/>
    </row>
    <row r="26" spans="1:29" x14ac:dyDescent="0.2">
      <c r="Y26" s="78"/>
      <c r="Z26" s="78"/>
      <c r="AB26" s="77"/>
      <c r="AC26" s="77"/>
    </row>
    <row r="27" spans="1:29" x14ac:dyDescent="0.2">
      <c r="Y27" s="78"/>
      <c r="Z27" s="78"/>
      <c r="AB27" s="77"/>
      <c r="AC27" s="77"/>
    </row>
    <row r="28" spans="1:29" x14ac:dyDescent="0.2">
      <c r="R28" s="2">
        <f>SUBTOTAL(9,R2:R27)</f>
        <v>29250.059999999994</v>
      </c>
      <c r="X28" s="2">
        <f>SUBTOTAL(9,X2:X27)</f>
        <v>13750.999999999998</v>
      </c>
      <c r="Y28" s="62">
        <f>SUBTOTAL(9,Y2:Y27)</f>
        <v>3437.7499999999995</v>
      </c>
      <c r="Z28" s="78"/>
      <c r="AA28" s="2">
        <f>SUBTOTAL(9,AA2:AA27)</f>
        <v>8020</v>
      </c>
      <c r="AB28" s="62">
        <f>SUBTOTAL(9,AB2:AB27)</f>
        <v>1002.5</v>
      </c>
      <c r="AC28" s="78"/>
    </row>
    <row r="31" spans="1:29" x14ac:dyDescent="0.2">
      <c r="M31" s="19" t="s">
        <v>43</v>
      </c>
      <c r="R31" s="3"/>
      <c r="S31" s="3"/>
      <c r="T31"/>
      <c r="W31" s="24"/>
      <c r="X31" s="2"/>
      <c r="Y31" s="24"/>
      <c r="Z31" s="22"/>
      <c r="AA31" s="2"/>
      <c r="AB31" s="2"/>
      <c r="AC31" s="25"/>
    </row>
    <row r="32" spans="1:29" x14ac:dyDescent="0.2">
      <c r="M32" s="9"/>
      <c r="R32" s="2" t="s">
        <v>56</v>
      </c>
      <c r="S32" t="s">
        <v>89</v>
      </c>
      <c r="T32"/>
      <c r="W32" s="24"/>
      <c r="X32" s="2"/>
      <c r="Y32" s="24"/>
      <c r="Z32" s="22"/>
      <c r="AA32" s="2"/>
      <c r="AB32" s="2"/>
      <c r="AC32" s="25"/>
    </row>
    <row r="33" spans="13:29" x14ac:dyDescent="0.2">
      <c r="M33" s="67"/>
      <c r="R33" s="2" t="s">
        <v>56</v>
      </c>
      <c r="S33" s="2" t="s">
        <v>91</v>
      </c>
      <c r="T33"/>
      <c r="W33" s="24"/>
      <c r="X33" s="2"/>
      <c r="Y33" s="24"/>
      <c r="Z33" s="22"/>
      <c r="AA33" s="2"/>
      <c r="AB33" s="2"/>
      <c r="AC33" s="25"/>
    </row>
    <row r="34" spans="13:29" x14ac:dyDescent="0.2">
      <c r="M34" s="16"/>
      <c r="R34" s="2" t="s">
        <v>56</v>
      </c>
      <c r="S34" s="2" t="s">
        <v>90</v>
      </c>
      <c r="T34"/>
      <c r="W34" s="24"/>
      <c r="X34" s="2"/>
      <c r="Y34" s="24"/>
      <c r="Z34" s="22"/>
      <c r="AA34" s="2"/>
      <c r="AB34" s="2"/>
      <c r="AC34" s="25"/>
    </row>
    <row r="35" spans="13:29" x14ac:dyDescent="0.2">
      <c r="M35" s="20"/>
      <c r="R35" s="2" t="s">
        <v>56</v>
      </c>
      <c r="S35" s="2" t="s">
        <v>62</v>
      </c>
      <c r="T35"/>
      <c r="W35" s="24"/>
      <c r="X35" s="2"/>
      <c r="Y35" s="24"/>
      <c r="Z35" s="22"/>
      <c r="AA35" s="2"/>
      <c r="AB35" s="2"/>
      <c r="AC35" s="25"/>
    </row>
    <row r="36" spans="13:29" x14ac:dyDescent="0.2">
      <c r="M36" t="s">
        <v>54</v>
      </c>
      <c r="R36" s="2" t="s">
        <v>56</v>
      </c>
      <c r="S36" t="s">
        <v>55</v>
      </c>
      <c r="T36"/>
      <c r="W36" s="24"/>
      <c r="X36" s="2"/>
      <c r="Y36" s="24"/>
      <c r="Z36" s="22"/>
      <c r="AA36" s="2"/>
      <c r="AB36" s="2"/>
      <c r="AC36" s="25"/>
    </row>
    <row r="37" spans="13:29" x14ac:dyDescent="0.2">
      <c r="T37"/>
      <c r="W37" s="24"/>
      <c r="X37" s="2"/>
      <c r="Y37" s="24"/>
      <c r="Z37" s="22"/>
      <c r="AA37" s="2"/>
      <c r="AB37" s="2"/>
      <c r="AC37" s="25"/>
    </row>
    <row r="38" spans="13:29" x14ac:dyDescent="0.2">
      <c r="M38" t="s">
        <v>92</v>
      </c>
      <c r="T38"/>
      <c r="W38" s="24"/>
      <c r="X38" s="2"/>
      <c r="Y38" s="24"/>
      <c r="Z38" s="22"/>
      <c r="AA38" s="2"/>
      <c r="AB38" s="2"/>
      <c r="AC38" s="25"/>
    </row>
    <row r="39" spans="13:29" x14ac:dyDescent="0.2">
      <c r="M39" t="s">
        <v>57</v>
      </c>
      <c r="T39"/>
      <c r="W39" s="24"/>
      <c r="X39" s="2"/>
      <c r="Y39" s="24"/>
      <c r="Z39" s="22"/>
      <c r="AA39" s="2"/>
      <c r="AB39" s="2"/>
      <c r="AC39" s="25"/>
    </row>
    <row r="40" spans="13:29" x14ac:dyDescent="0.2">
      <c r="M40" t="s">
        <v>58</v>
      </c>
      <c r="T40"/>
      <c r="W40" s="24"/>
      <c r="X40" s="2"/>
      <c r="Y40" s="24"/>
      <c r="Z40" s="22"/>
      <c r="AA40" s="2"/>
      <c r="AB40" s="2"/>
      <c r="AC40" s="25"/>
    </row>
    <row r="41" spans="13:29" x14ac:dyDescent="0.2">
      <c r="M41" t="s">
        <v>59</v>
      </c>
      <c r="T41"/>
      <c r="W41" s="24"/>
      <c r="X41" s="2"/>
      <c r="Y41" s="24"/>
      <c r="Z41" s="22"/>
      <c r="AA41" s="2"/>
      <c r="AB41" s="2"/>
      <c r="AC41" s="25"/>
    </row>
    <row r="42" spans="13:29" x14ac:dyDescent="0.2">
      <c r="T42"/>
      <c r="W42" s="24"/>
      <c r="X42" s="2"/>
      <c r="Y42" s="24"/>
      <c r="Z42" s="22"/>
      <c r="AA42" s="2"/>
      <c r="AB42" s="2"/>
      <c r="AC42" s="25"/>
    </row>
    <row r="43" spans="13:29" x14ac:dyDescent="0.2">
      <c r="M43" t="s">
        <v>93</v>
      </c>
      <c r="T43"/>
      <c r="W43" s="24"/>
      <c r="X43" s="2"/>
      <c r="Y43" s="24"/>
      <c r="Z43" s="22"/>
      <c r="AA43" s="2"/>
      <c r="AB43" s="2"/>
      <c r="AC43" s="25"/>
    </row>
    <row r="44" spans="13:29" x14ac:dyDescent="0.2">
      <c r="M44" t="s">
        <v>94</v>
      </c>
      <c r="T44"/>
      <c r="W44" s="24"/>
      <c r="X44" s="2"/>
      <c r="Y44" s="24"/>
      <c r="Z44" s="22"/>
      <c r="AA44" s="2"/>
      <c r="AB44" s="2"/>
      <c r="AC44" s="25"/>
    </row>
  </sheetData>
  <autoFilter ref="A1:AC1" xr:uid="{C9F73018-FAFB-6844-BAED-527C7527026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A09D74DFA9439F39F559D4E0C4AB" ma:contentTypeVersion="6" ma:contentTypeDescription="Create a new document." ma:contentTypeScope="" ma:versionID="ee6c776bcee550b7cb83d07e3199ca4f">
  <xsd:schema xmlns:xsd="http://www.w3.org/2001/XMLSchema" xmlns:xs="http://www.w3.org/2001/XMLSchema" xmlns:p="http://schemas.microsoft.com/office/2006/metadata/properties" xmlns:ns3="70143317-ab08-4191-b549-b069c683e263" xmlns:ns4="bcf4abd7-779e-484e-bac7-79512e13479c" targetNamespace="http://schemas.microsoft.com/office/2006/metadata/properties" ma:root="true" ma:fieldsID="538986e570b2259bb0a122bdcdb7d185" ns3:_="" ns4:_="">
    <xsd:import namespace="70143317-ab08-4191-b549-b069c683e263"/>
    <xsd:import namespace="bcf4abd7-779e-484e-bac7-79512e1347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43317-ab08-4191-b549-b069c683e2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4abd7-779e-484e-bac7-79512e134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7E35ED-747C-4278-9419-628963EB60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11C8DB-E08A-410F-AA28-2769D08B1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143317-ab08-4191-b549-b069c683e263"/>
    <ds:schemaRef ds:uri="bcf4abd7-779e-484e-bac7-79512e1347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A7838D-DEA0-43CA-908B-BAC926E3BEE8}">
  <ds:schemaRefs>
    <ds:schemaRef ds:uri="70143317-ab08-4191-b549-b069c683e263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bcf4abd7-779e-484e-bac7-79512e13479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students, 1 account</vt:lpstr>
      <vt:lpstr>1 student, multiple accounts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Tuition Remission Sample</dc:title>
  <dc:subject/>
  <dc:creator>Lauren Ferrell</dc:creator>
  <cp:keywords/>
  <dc:description/>
  <cp:lastModifiedBy>Lauren Ferrell</cp:lastModifiedBy>
  <dcterms:created xsi:type="dcterms:W3CDTF">2020-03-10T19:25:39Z</dcterms:created>
  <dcterms:modified xsi:type="dcterms:W3CDTF">2020-05-12T01:05:27Z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0x0101002A04A09D74DFA9439F39F559D4E0C4AB</vt:lpwstr>
  </property>
</Properties>
</file>